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LLE\FB Administration\EDV inkl. SOKI\Homepage\"/>
    </mc:Choice>
  </mc:AlternateContent>
  <xr:revisionPtr revIDLastSave="0" documentId="8_{D8F8F2B6-BE18-4008-8A4B-B6D58E910B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chnung volle Erziehung" sheetId="1" r:id="rId1"/>
    <sheet name="Anwesenheitsliste" sheetId="5" r:id="rId2"/>
    <sheet name="Betreuungsst. Additivleistung" sheetId="6" r:id="rId3"/>
    <sheet name="Listen" sheetId="2" state="hidden" r:id="rId4"/>
  </sheets>
  <definedNames>
    <definedName name="Auswählen" comment="Auswählen">'Rechnung volle Erziehung'!$B$2</definedName>
    <definedName name="_xlnm.Print_Area" localSheetId="1">Anwesenheitsliste!$A$1:$I$45</definedName>
    <definedName name="_xlnm.Print_Area" localSheetId="2">'Betreuungsst. Additivleistung'!$A$1:$H$40</definedName>
    <definedName name="_xlnm.Print_Area" localSheetId="0">'Rechnung volle Erziehung'!$A$1:$H$99</definedName>
    <definedName name="Empfänger">'Rechnung volle Erziehung'!$B$2</definedName>
    <definedName name="Leistung_wählen">'Rechnung volle Erziehung'!$C$19</definedName>
    <definedName name="Leistungsmonat_auswählen">'Betreuungsst. Additivleistung'!$D$3</definedName>
    <definedName name="Monat_auswählen">'Betreuungsst. Additivleistung'!$D$3</definedName>
    <definedName name="Sozialpädagogische_WG">'Rechnung volle Erziehung'!$C$19</definedName>
    <definedName name="Verrechnungsmonat_auswählen">'Betreuungsst. Additivleistung'!$D$3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40" i="6" l="1"/>
  <c r="E40" i="6"/>
  <c r="F34" i="1" l="1"/>
  <c r="F33" i="1"/>
  <c r="F30" i="1"/>
  <c r="F29" i="1"/>
  <c r="L24" i="2"/>
  <c r="L23" i="2"/>
  <c r="L22" i="2"/>
  <c r="L20" i="2"/>
  <c r="L19" i="2"/>
  <c r="L17" i="2"/>
  <c r="J24" i="2"/>
  <c r="J21" i="2"/>
  <c r="J18" i="2"/>
  <c r="J15" i="2"/>
  <c r="D16" i="2"/>
  <c r="D17" i="2"/>
  <c r="D18" i="2"/>
  <c r="D19" i="2"/>
  <c r="D20" i="2"/>
  <c r="D21" i="2"/>
  <c r="D22" i="2"/>
  <c r="D23" i="2"/>
  <c r="D24" i="2"/>
  <c r="D15" i="2"/>
  <c r="C20" i="2"/>
  <c r="N18" i="2" l="1"/>
  <c r="N21" i="2" s="1"/>
  <c r="N23" i="2" s="1"/>
  <c r="H29" i="1" l="1"/>
  <c r="G29" i="1"/>
  <c r="G30" i="1"/>
  <c r="H30" i="1"/>
  <c r="H33" i="1"/>
  <c r="H34" i="1"/>
  <c r="G41" i="1"/>
  <c r="H41" i="1"/>
  <c r="H44" i="1"/>
  <c r="H47" i="1"/>
  <c r="H54" i="1"/>
  <c r="H56" i="1" s="1"/>
  <c r="G34" i="1"/>
  <c r="B47" i="1"/>
  <c r="G44" i="1"/>
  <c r="B52" i="1"/>
  <c r="G33" i="1"/>
  <c r="B4" i="1"/>
  <c r="B3" i="1"/>
  <c r="F31" i="1" l="1"/>
  <c r="F35" i="1"/>
  <c r="H36" i="1"/>
  <c r="H49" i="1" s="1"/>
  <c r="H51" i="1" s="1"/>
  <c r="H58" i="1" s="1"/>
  <c r="B61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KOFLER Sabine</author>
  </authors>
  <commentList>
    <comment ref="B20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Das ist nicht als 9. Normtagsatz zu verstehen, sondern dient der Zuordnung des Außenwohnens soz.päd. oder soz.therap.
Die Leistung "Außenwohnen" unterscheidet sich nicht. 
</t>
        </r>
      </text>
    </comment>
  </commentList>
</comments>
</file>

<file path=xl/sharedStrings.xml><?xml version="1.0" encoding="utf-8"?>
<sst xmlns="http://schemas.openxmlformats.org/spreadsheetml/2006/main" count="173" uniqueCount="123">
  <si>
    <t>KlientInnendaten</t>
  </si>
  <si>
    <t>Geburtsdatum</t>
  </si>
  <si>
    <t>Tagsatz</t>
  </si>
  <si>
    <t>Besuchsbegleitung</t>
  </si>
  <si>
    <t>von</t>
  </si>
  <si>
    <t>bis</t>
  </si>
  <si>
    <t>Summe</t>
  </si>
  <si>
    <t>Abrechnung zur vollen Erziehung gemäß § 42 TKJHG</t>
  </si>
  <si>
    <t>Bezirkshauptmannschaft Imst</t>
  </si>
  <si>
    <t>Bezirkshauptmannschaft Reutte</t>
  </si>
  <si>
    <t>Stadtmagistrat Innsbruck</t>
  </si>
  <si>
    <t>Bezirkshauptmannschaft Lienz</t>
  </si>
  <si>
    <t>Bezirkshauptmannschaft Kitzbühel</t>
  </si>
  <si>
    <t>Bezirkshauptmannschaft Kufstein</t>
  </si>
  <si>
    <t>Bezirkshauptmannschaft Schwaz</t>
  </si>
  <si>
    <t>LFNR</t>
  </si>
  <si>
    <t>Politischer Bezirk</t>
  </si>
  <si>
    <t>Anschrift</t>
  </si>
  <si>
    <t>ATU</t>
  </si>
  <si>
    <t>ATU 36970505</t>
  </si>
  <si>
    <t>Ing.-Etzel-Straße 5, 6020 Innsbruck</t>
  </si>
  <si>
    <t xml:space="preserve">Stadtplatz 1, 6460 Imst   </t>
  </si>
  <si>
    <t>Josef-Herold-Straße 10, 6370 Kitzbühel</t>
  </si>
  <si>
    <t>Bozner Platz 1-2, 6330 Kufstein</t>
  </si>
  <si>
    <t>Bezirkshauptmannschaft Landeck</t>
  </si>
  <si>
    <t>Innstraße 5, 6500 Landeck</t>
  </si>
  <si>
    <t>Dolomitenstraße 3, 9900 Lienz</t>
  </si>
  <si>
    <t>Obermarkt 7, 6600 Reutte</t>
  </si>
  <si>
    <t>Franz-Josef-Straße 25, 6130 Schwaz</t>
  </si>
  <si>
    <t>Sozialpädagogische WG</t>
  </si>
  <si>
    <t>Sozialpädagogisches Innenwohnen</t>
  </si>
  <si>
    <t>Sozialpädagogisches Außenwohnen</t>
  </si>
  <si>
    <t>Sozialpädagogisch-Therapeutische WG</t>
  </si>
  <si>
    <t>Sozialpädagogisch-Therapeutisches Innenwohnen</t>
  </si>
  <si>
    <t>Sozialpädagogisch-Therapeutische Außenwohnen</t>
  </si>
  <si>
    <t>Tage</t>
  </si>
  <si>
    <t>Normtagsatz</t>
  </si>
  <si>
    <t>Platzhaltegebühr</t>
  </si>
  <si>
    <t>Stunden</t>
  </si>
  <si>
    <t>Satz</t>
  </si>
  <si>
    <t xml:space="preserve"> </t>
  </si>
  <si>
    <t>ja</t>
  </si>
  <si>
    <t>Abzüge auf Grund Eigeneinkommen:</t>
  </si>
  <si>
    <t>In Rechnung gestellt werden können:</t>
  </si>
  <si>
    <t>Mit freundlichen Grüßen</t>
  </si>
  <si>
    <t>Umsatzsteuer/Mehrwertsteuer:</t>
  </si>
  <si>
    <t>Zeitraum Normtagsatz</t>
  </si>
  <si>
    <t>Zeitraum Überbelegung</t>
  </si>
  <si>
    <t>Überbelegung</t>
  </si>
  <si>
    <t>Überbelegung PHG</t>
  </si>
  <si>
    <t>Lebenshaltungskosten</t>
  </si>
  <si>
    <t>Zwischensumme Nettobetrag:</t>
  </si>
  <si>
    <t>Fachleistungsstunden</t>
  </si>
  <si>
    <t>Bezirkshauptmannschaft Innsbruck</t>
  </si>
  <si>
    <t>&lt;- Bitte Zeitraum erfassen.</t>
  </si>
  <si>
    <t>Intensivpädagogische Auszeit</t>
  </si>
  <si>
    <t>Additivleistungen</t>
  </si>
  <si>
    <t>Intensiv betreute, sozialpädagogische Klein–Gruppen-WG</t>
  </si>
  <si>
    <t>Empfänger auswählen</t>
  </si>
  <si>
    <t>WG Zusatzmodul 2</t>
  </si>
  <si>
    <t>BEWO Modul intensiv 6</t>
  </si>
  <si>
    <t>BEWO Modul intensiv 12</t>
  </si>
  <si>
    <t>WG Zusatzmodul 1</t>
  </si>
  <si>
    <t>BEWO Basis</t>
  </si>
  <si>
    <t>BEWO Standard</t>
  </si>
  <si>
    <t>BEWO SAFE</t>
  </si>
  <si>
    <t>netto pro Tag und Platz</t>
  </si>
  <si>
    <t>Betrag</t>
  </si>
  <si>
    <t>Empfänger Anschrift</t>
  </si>
  <si>
    <t>Empfänger ATU Nummer</t>
  </si>
  <si>
    <t>Leistung auswählen</t>
  </si>
  <si>
    <t>Additivleistung auswählen</t>
  </si>
  <si>
    <t>Steuersatz auswählen</t>
  </si>
  <si>
    <t>Name Minderjährige/r oder junger Erwachsene/r und Aktenzahl JUWIS</t>
  </si>
  <si>
    <t>Weitere Additivleistung auswählen</t>
  </si>
  <si>
    <t>WG Zusatzmodul 2 - Kleinkind</t>
  </si>
  <si>
    <t>Frage nach erhöhtem Bedarf oder Lebenshaltungskosten</t>
  </si>
  <si>
    <t>Bitte auswählen</t>
  </si>
  <si>
    <t>Zusätzliche Fachleistungsstunden</t>
  </si>
  <si>
    <t>nein</t>
  </si>
  <si>
    <t>Tag</t>
  </si>
  <si>
    <t>Grund der Abwesenheit</t>
  </si>
  <si>
    <t>Abwesenheit ab mehr als 2 Tagen ist für alle betreffenden Tage in der File zu erfassen, sodass eine korrekte Anzahl an verrechenbaren Tagen ausgewiesen wird. Der Grund der Abwesenheit ist einzutragen</t>
  </si>
  <si>
    <t>Jänner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</si>
  <si>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</si>
  <si>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</si>
  <si>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</si>
  <si>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</si>
  <si>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</si>
  <si>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</si>
  <si>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</si>
  <si>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</si>
  <si>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</si>
  <si>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</si>
  <si>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</si>
  <si>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Monat auswählen</t>
  </si>
  <si>
    <t>Name des Trägers</t>
  </si>
  <si>
    <t>Rechnungsnummer</t>
  </si>
  <si>
    <t>Rechnungsdatum</t>
  </si>
  <si>
    <t>Umsatzsteueridentifikationsnummer</t>
  </si>
  <si>
    <t>Leistung</t>
  </si>
  <si>
    <t>Name der Einrichtung</t>
  </si>
  <si>
    <t>Abrechnungszeitraum</t>
  </si>
  <si>
    <t>Anwesenheitstage</t>
  </si>
  <si>
    <r>
      <t xml:space="preserve">Abwesenheitstage </t>
    </r>
    <r>
      <rPr>
        <i/>
        <sz val="8"/>
        <rFont val="Calibri"/>
        <family val="2"/>
        <scheme val="minor"/>
      </rPr>
      <t>(Achtung: verpflichtend ab dem 3. Tag)</t>
    </r>
  </si>
  <si>
    <r>
      <t xml:space="preserve">Abwesenheitstage </t>
    </r>
    <r>
      <rPr>
        <sz val="8"/>
        <rFont val="Calibri"/>
        <family val="2"/>
        <scheme val="minor"/>
      </rPr>
      <t>(Achtung: verpflichtend ab dem 3. Tag)</t>
    </r>
  </si>
  <si>
    <t>Zwischensumme Nettobetrag</t>
  </si>
  <si>
    <t>Lebenshaltungskosten (ohne Steuer)</t>
  </si>
  <si>
    <t>Summe Bruttobetrag</t>
  </si>
  <si>
    <t>Name der Organisationseinheit</t>
  </si>
  <si>
    <t>IBAN</t>
  </si>
  <si>
    <t>BIC</t>
  </si>
  <si>
    <t>Zahlungsreferenz / Verwendungszweck</t>
  </si>
  <si>
    <t>Minderjährige/r</t>
  </si>
  <si>
    <t>Monat</t>
  </si>
  <si>
    <t>Betreuer*in</t>
  </si>
  <si>
    <t>tatsächlich geleistete Betreuungsstunden</t>
  </si>
  <si>
    <t>nicht geleistete Betreuungsstunden</t>
  </si>
  <si>
    <t>Begründung für nicht geleistete Betreunngsstunden (bitte genauen Grund zB Urlaub - von wem?-, Krankenstand, etc. angeben)</t>
  </si>
  <si>
    <t>Anwesend*</t>
  </si>
  <si>
    <t>Abwesend*</t>
  </si>
  <si>
    <r>
      <t xml:space="preserve">*Verrechenbare Tage - Anwesenheit / Abwesenheit bitte pro zutreffendem Tag mit </t>
    </r>
    <r>
      <rPr>
        <b/>
        <u/>
        <sz val="11"/>
        <color rgb="FFFF0000"/>
        <rFont val="Calibri"/>
        <family val="2"/>
        <scheme val="minor"/>
      </rPr>
      <t>Wert 1</t>
    </r>
    <r>
      <rPr>
        <b/>
        <sz val="11"/>
        <color rgb="FFFF0000"/>
        <rFont val="Calibri"/>
        <family val="2"/>
        <scheme val="minor"/>
      </rPr>
      <t xml:space="preserve"> befüllen</t>
    </r>
  </si>
  <si>
    <t>Gilmstraße 2, 6020 Innsbruck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</si>
</sst>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#,##0.00\ &quot;€&quot;;\-#,##0.00\ &quot;€&quot;"/>
    <numFmt numFmtId="43" formatCode="_-* #,##0.00_-;\-* #,##0.00_-;_-* &quot;-&quot;??_-;_-@_-"/>
    <numFmt numFmtId="164" formatCode="&quot;€&quot;\ #,##0.00;\-&quot;€&quot;\ #,##0.00"/>
    <numFmt numFmtId="165" formatCode="_-&quot;€&quot;\ * #,##0.00_-;\-&quot;€&quot;\ * #,##0.00_-;_-&quot;€&quot;\ * &quot;-&quot;??_-;_-@_-"/>
    <numFmt numFmtId="166" formatCode="_-* #,##0.00\ _€_-;\-* #,##0.00\ _€_-;_-* &quot;-&quot;??\ _€_-;_-@_-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6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i/>
      <sz val="8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3" fillId="0" borderId="0" applyFont="0" applyFill="0" applyBorder="0" applyAlignment="0" applyProtection="0"/>
    <xf numFmtId="0" fontId="7" fillId="0" borderId="0"/>
    <xf numFmtId="165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164">
    <xf numFmtId="0" fontId="0" fillId="0" borderId="0" xfId="0"/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165" fontId="0" fillId="0" borderId="0" xfId="3" applyFont="1"/>
    <xf numFmtId="9" fontId="0" fillId="0" borderId="0" xfId="4" applyNumberFormat="1" applyFont="1"/>
    <xf numFmtId="0" fontId="0" fillId="0" borderId="0" xfId="0" applyFont="1"/>
    <xf numFmtId="0" fontId="6" fillId="0" borderId="1" xfId="0" applyFont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9" fillId="3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5" borderId="1" xfId="0" applyFont="1" applyFill="1" applyBorder="1" applyAlignment="1">
      <alignment horizontal="center"/>
    </xf>
    <xf numFmtId="164" fontId="0" fillId="3" borderId="4" xfId="0" applyNumberFormat="1" applyFill="1" applyBorder="1"/>
    <xf numFmtId="164" fontId="0" fillId="3" borderId="5" xfId="0" applyNumberFormat="1" applyFill="1" applyBorder="1"/>
    <xf numFmtId="164" fontId="0" fillId="3" borderId="6" xfId="0" applyNumberFormat="1" applyFill="1" applyBorder="1"/>
    <xf numFmtId="165" fontId="0" fillId="4" borderId="4" xfId="3" applyFont="1" applyFill="1" applyBorder="1"/>
    <xf numFmtId="165" fontId="0" fillId="4" borderId="5" xfId="3" applyFont="1" applyFill="1" applyBorder="1"/>
    <xf numFmtId="165" fontId="0" fillId="4" borderId="6" xfId="3" applyFont="1" applyFill="1" applyBorder="1"/>
    <xf numFmtId="165" fontId="0" fillId="5" borderId="4" xfId="3" applyFont="1" applyFill="1" applyBorder="1"/>
    <xf numFmtId="165" fontId="0" fillId="5" borderId="5" xfId="3" applyFont="1" applyFill="1" applyBorder="1"/>
    <xf numFmtId="165" fontId="0" fillId="5" borderId="6" xfId="3" applyFont="1" applyFill="1" applyBorder="1"/>
    <xf numFmtId="0" fontId="8" fillId="0" borderId="4" xfId="2" applyFont="1" applyFill="1" applyBorder="1" applyAlignment="1">
      <alignment horizontal="left" vertical="center" wrapText="1"/>
    </xf>
    <xf numFmtId="0" fontId="8" fillId="0" borderId="5" xfId="2" applyFont="1" applyFill="1" applyBorder="1" applyAlignment="1">
      <alignment horizontal="left" vertical="center" wrapText="1"/>
    </xf>
    <xf numFmtId="0" fontId="8" fillId="0" borderId="6" xfId="2" applyFont="1" applyFill="1" applyBorder="1" applyAlignment="1">
      <alignment horizontal="left" vertical="center" wrapText="1"/>
    </xf>
    <xf numFmtId="0" fontId="9" fillId="6" borderId="8" xfId="0" applyFont="1" applyFill="1" applyBorder="1"/>
    <xf numFmtId="0" fontId="9" fillId="6" borderId="1" xfId="0" applyFont="1" applyFill="1" applyBorder="1"/>
    <xf numFmtId="165" fontId="0" fillId="6" borderId="10" xfId="3" applyFont="1" applyFill="1" applyBorder="1"/>
    <xf numFmtId="165" fontId="0" fillId="6" borderId="5" xfId="3" applyFont="1" applyFill="1" applyBorder="1" applyAlignment="1">
      <alignment horizontal="center"/>
    </xf>
    <xf numFmtId="165" fontId="0" fillId="6" borderId="5" xfId="3" applyFont="1" applyFill="1" applyBorder="1"/>
    <xf numFmtId="165" fontId="0" fillId="6" borderId="11" xfId="3" applyFont="1" applyFill="1" applyBorder="1"/>
    <xf numFmtId="0" fontId="9" fillId="2" borderId="1" xfId="0" applyFont="1" applyFill="1" applyBorder="1"/>
    <xf numFmtId="165" fontId="0" fillId="2" borderId="5" xfId="3" applyFont="1" applyFill="1" applyBorder="1"/>
    <xf numFmtId="165" fontId="0" fillId="2" borderId="6" xfId="3" applyFont="1" applyFill="1" applyBorder="1"/>
    <xf numFmtId="0" fontId="9" fillId="7" borderId="1" xfId="0" applyFont="1" applyFill="1" applyBorder="1"/>
    <xf numFmtId="165" fontId="0" fillId="7" borderId="5" xfId="3" applyFont="1" applyFill="1" applyBorder="1"/>
    <xf numFmtId="165" fontId="0" fillId="7" borderId="4" xfId="3" applyFont="1" applyFill="1" applyBorder="1"/>
    <xf numFmtId="165" fontId="0" fillId="7" borderId="6" xfId="3" applyFont="1" applyFill="1" applyBorder="1"/>
    <xf numFmtId="0" fontId="9" fillId="8" borderId="1" xfId="0" applyFont="1" applyFill="1" applyBorder="1"/>
    <xf numFmtId="165" fontId="0" fillId="8" borderId="5" xfId="3" applyFont="1" applyFill="1" applyBorder="1"/>
    <xf numFmtId="165" fontId="0" fillId="9" borderId="5" xfId="3" applyFont="1" applyFill="1" applyBorder="1"/>
    <xf numFmtId="165" fontId="0" fillId="8" borderId="6" xfId="3" applyFont="1" applyFill="1" applyBorder="1"/>
    <xf numFmtId="165" fontId="0" fillId="9" borderId="6" xfId="3" applyFont="1" applyFill="1" applyBorder="1"/>
    <xf numFmtId="0" fontId="9" fillId="9" borderId="1" xfId="0" applyFont="1" applyFill="1" applyBorder="1"/>
    <xf numFmtId="0" fontId="9" fillId="2" borderId="0" xfId="0" applyFont="1" applyFill="1" applyAlignment="1" applyProtection="1"/>
    <xf numFmtId="0" fontId="0" fillId="2" borderId="0" xfId="0" applyFill="1"/>
    <xf numFmtId="0" fontId="11" fillId="0" borderId="0" xfId="0" applyFont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7" fontId="8" fillId="3" borderId="4" xfId="2" applyNumberFormat="1" applyFont="1" applyFill="1" applyBorder="1" applyAlignment="1">
      <alignment horizontal="right" vertical="center" wrapText="1"/>
    </xf>
    <xf numFmtId="7" fontId="8" fillId="3" borderId="5" xfId="2" applyNumberFormat="1" applyFont="1" applyFill="1" applyBorder="1" applyAlignment="1">
      <alignment horizontal="right" vertical="center" wrapText="1"/>
    </xf>
    <xf numFmtId="7" fontId="8" fillId="3" borderId="6" xfId="2" applyNumberFormat="1" applyFont="1" applyFill="1" applyBorder="1" applyAlignment="1">
      <alignment horizontal="right" vertical="center" wrapText="1"/>
    </xf>
    <xf numFmtId="165" fontId="0" fillId="6" borderId="4" xfId="3" applyFont="1" applyFill="1" applyBorder="1" applyAlignment="1">
      <alignment horizontal="center"/>
    </xf>
    <xf numFmtId="165" fontId="0" fillId="6" borderId="6" xfId="3" applyFont="1" applyFill="1" applyBorder="1" applyAlignment="1">
      <alignment horizontal="center"/>
    </xf>
    <xf numFmtId="14" fontId="16" fillId="2" borderId="8" xfId="0" applyNumberFormat="1" applyFont="1" applyFill="1" applyBorder="1" applyAlignment="1" applyProtection="1">
      <alignment horizontal="center"/>
      <protection locked="0"/>
    </xf>
    <xf numFmtId="43" fontId="16" fillId="2" borderId="2" xfId="5" applyFont="1" applyFill="1" applyBorder="1" applyAlignment="1" applyProtection="1">
      <alignment horizontal="right" indent="2"/>
      <protection locked="0"/>
    </xf>
    <xf numFmtId="0" fontId="16" fillId="0" borderId="1" xfId="0" applyFont="1" applyBorder="1" applyProtection="1"/>
    <xf numFmtId="0" fontId="16" fillId="0" borderId="0" xfId="0" applyFont="1" applyProtection="1"/>
    <xf numFmtId="0" fontId="16" fillId="0" borderId="0" xfId="0" applyFont="1" applyFill="1" applyProtection="1"/>
    <xf numFmtId="0" fontId="18" fillId="0" borderId="0" xfId="0" applyFont="1" applyFill="1" applyAlignment="1" applyProtection="1"/>
    <xf numFmtId="0" fontId="19" fillId="0" borderId="0" xfId="0" applyFont="1" applyFill="1" applyBorder="1" applyAlignment="1" applyProtection="1">
      <alignment vertical="center" wrapText="1"/>
    </xf>
    <xf numFmtId="0" fontId="10" fillId="0" borderId="0" xfId="0" applyFont="1" applyAlignment="1" applyProtection="1"/>
    <xf numFmtId="0" fontId="16" fillId="0" borderId="0" xfId="0" applyFont="1" applyProtection="1">
      <protection locked="0"/>
    </xf>
    <xf numFmtId="0" fontId="16" fillId="0" borderId="0" xfId="0" applyFont="1" applyFill="1" applyBorder="1" applyAlignment="1" applyProtection="1">
      <alignment horizontal="center"/>
    </xf>
    <xf numFmtId="0" fontId="17" fillId="0" borderId="0" xfId="0" applyFont="1" applyProtection="1"/>
    <xf numFmtId="43" fontId="16" fillId="0" borderId="0" xfId="5" applyFont="1" applyProtection="1"/>
    <xf numFmtId="0" fontId="16" fillId="0" borderId="0" xfId="0" applyFont="1" applyAlignment="1" applyProtection="1">
      <alignment horizontal="center"/>
    </xf>
    <xf numFmtId="0" fontId="16" fillId="0" borderId="0" xfId="0" applyFont="1" applyAlignment="1" applyProtection="1">
      <alignment horizontal="left"/>
    </xf>
    <xf numFmtId="0" fontId="17" fillId="0" borderId="0" xfId="0" applyFont="1" applyAlignment="1" applyProtection="1">
      <alignment horizontal="left"/>
    </xf>
    <xf numFmtId="0" fontId="17" fillId="0" borderId="2" xfId="0" applyFont="1" applyBorder="1" applyAlignment="1" applyProtection="1">
      <alignment horizontal="center"/>
    </xf>
    <xf numFmtId="165" fontId="16" fillId="0" borderId="2" xfId="3" applyFont="1" applyFill="1" applyBorder="1" applyProtection="1"/>
    <xf numFmtId="165" fontId="16" fillId="0" borderId="2" xfId="0" applyNumberFormat="1" applyFont="1" applyBorder="1" applyAlignment="1" applyProtection="1">
      <alignment horizontal="right"/>
    </xf>
    <xf numFmtId="0" fontId="21" fillId="0" borderId="0" xfId="0" applyFont="1" applyAlignment="1" applyProtection="1">
      <alignment horizontal="center"/>
    </xf>
    <xf numFmtId="0" fontId="12" fillId="0" borderId="0" xfId="0" applyFont="1" applyAlignment="1" applyProtection="1">
      <alignment horizontal="left"/>
    </xf>
    <xf numFmtId="0" fontId="16" fillId="0" borderId="0" xfId="0" applyFont="1" applyBorder="1" applyAlignment="1" applyProtection="1">
      <alignment horizontal="left"/>
    </xf>
    <xf numFmtId="165" fontId="16" fillId="0" borderId="0" xfId="3" applyFont="1" applyFill="1" applyBorder="1" applyProtection="1"/>
    <xf numFmtId="165" fontId="17" fillId="0" borderId="0" xfId="0" applyNumberFormat="1" applyFont="1" applyFill="1" applyBorder="1" applyProtection="1"/>
    <xf numFmtId="0" fontId="16" fillId="0" borderId="0" xfId="0" applyFont="1" applyAlignment="1" applyProtection="1"/>
    <xf numFmtId="165" fontId="17" fillId="0" borderId="3" xfId="0" applyNumberFormat="1" applyFont="1" applyBorder="1" applyProtection="1"/>
    <xf numFmtId="165" fontId="17" fillId="0" borderId="0" xfId="0" applyNumberFormat="1" applyFont="1" applyBorder="1" applyProtection="1"/>
    <xf numFmtId="0" fontId="17" fillId="0" borderId="0" xfId="0" applyFont="1" applyAlignment="1" applyProtection="1"/>
    <xf numFmtId="0" fontId="16" fillId="2" borderId="0" xfId="0" applyFont="1" applyFill="1" applyBorder="1" applyAlignment="1" applyProtection="1">
      <alignment horizontal="center"/>
      <protection locked="0"/>
    </xf>
    <xf numFmtId="0" fontId="16" fillId="2" borderId="2" xfId="0" applyFont="1" applyFill="1" applyBorder="1" applyAlignment="1" applyProtection="1">
      <alignment horizontal="right" indent="2"/>
      <protection locked="0"/>
    </xf>
    <xf numFmtId="165" fontId="16" fillId="0" borderId="2" xfId="3" applyFont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 indent="2"/>
    </xf>
    <xf numFmtId="0" fontId="16" fillId="0" borderId="0" xfId="0" applyFont="1" applyBorder="1" applyProtection="1"/>
    <xf numFmtId="165" fontId="16" fillId="2" borderId="2" xfId="3" applyFont="1" applyFill="1" applyBorder="1" applyProtection="1"/>
    <xf numFmtId="0" fontId="16" fillId="0" borderId="0" xfId="0" applyFont="1"/>
    <xf numFmtId="165" fontId="16" fillId="0" borderId="2" xfId="0" applyNumberFormat="1" applyFont="1" applyBorder="1" applyProtection="1"/>
    <xf numFmtId="0" fontId="16" fillId="2" borderId="0" xfId="0" applyFont="1" applyFill="1" applyAlignment="1" applyProtection="1">
      <alignment horizontal="center"/>
      <protection locked="0"/>
    </xf>
    <xf numFmtId="165" fontId="17" fillId="0" borderId="2" xfId="3" applyFont="1" applyFill="1" applyBorder="1" applyProtection="1">
      <protection locked="0"/>
    </xf>
    <xf numFmtId="0" fontId="16" fillId="0" borderId="0" xfId="0" applyFont="1" applyFill="1" applyAlignment="1" applyProtection="1">
      <alignment horizontal="center"/>
    </xf>
    <xf numFmtId="165" fontId="17" fillId="2" borderId="2" xfId="3" applyFont="1" applyFill="1" applyBorder="1" applyProtection="1">
      <protection locked="0"/>
    </xf>
    <xf numFmtId="0" fontId="17" fillId="0" borderId="0" xfId="0" applyFont="1" applyAlignment="1" applyProtection="1">
      <alignment horizontal="center"/>
    </xf>
    <xf numFmtId="0" fontId="16" fillId="0" borderId="7" xfId="0" applyFont="1" applyBorder="1" applyProtection="1"/>
    <xf numFmtId="0" fontId="16" fillId="0" borderId="0" xfId="0" applyFont="1" applyFill="1" applyBorder="1" applyAlignment="1" applyProtection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0" fillId="0" borderId="0" xfId="0" applyBorder="1"/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43" fontId="2" fillId="0" borderId="1" xfId="5" applyFont="1" applyBorder="1" applyAlignment="1">
      <alignment horizontal="center" vertical="center" wrapText="1"/>
    </xf>
    <xf numFmtId="43" fontId="1" fillId="0" borderId="1" xfId="5" applyFont="1" applyBorder="1" applyAlignment="1">
      <alignment horizontal="center" vertical="center" wrapText="1"/>
    </xf>
    <xf numFmtId="43" fontId="2" fillId="0" borderId="0" xfId="5" applyFont="1" applyBorder="1" applyAlignment="1">
      <alignment horizontal="center" vertical="center" wrapText="1"/>
    </xf>
    <xf numFmtId="43" fontId="11" fillId="0" borderId="1" xfId="5" applyFont="1" applyBorder="1" applyAlignment="1">
      <alignment horizontal="center" vertical="center" wrapText="1"/>
    </xf>
    <xf numFmtId="49" fontId="0" fillId="0" borderId="1" xfId="0" applyNumberFormat="1" applyBorder="1"/>
    <xf numFmtId="20" fontId="2" fillId="0" borderId="1" xfId="0" applyNumberFormat="1" applyFont="1" applyBorder="1" applyAlignment="1">
      <alignment horizontal="center" vertical="center" wrapText="1"/>
    </xf>
    <xf numFmtId="14" fontId="16" fillId="2" borderId="1" xfId="0" applyNumberFormat="1" applyFont="1" applyFill="1" applyBorder="1" applyAlignment="1" applyProtection="1">
      <alignment horizontal="center"/>
      <protection locked="0"/>
    </xf>
    <xf numFmtId="0" fontId="11" fillId="0" borderId="1" xfId="0" applyFont="1" applyBorder="1" applyAlignment="1">
      <alignment horizontal="center" vertical="center" wrapText="1"/>
    </xf>
    <xf numFmtId="43" fontId="11" fillId="0" borderId="0" xfId="5" applyFont="1" applyBorder="1" applyAlignment="1">
      <alignment horizontal="center" vertical="center" wrapText="1"/>
    </xf>
    <xf numFmtId="0" fontId="16" fillId="0" borderId="1" xfId="0" applyFont="1" applyBorder="1" applyAlignment="1" applyProtection="1">
      <alignment horizontal="left"/>
    </xf>
    <xf numFmtId="0" fontId="16" fillId="2" borderId="1" xfId="0" applyFont="1" applyFill="1" applyBorder="1" applyAlignment="1" applyProtection="1">
      <alignment horizontal="left"/>
      <protection locked="0"/>
    </xf>
    <xf numFmtId="0" fontId="17" fillId="2" borderId="0" xfId="0" applyFont="1" applyFill="1" applyAlignment="1" applyProtection="1">
      <alignment horizontal="left"/>
      <protection locked="0"/>
    </xf>
    <xf numFmtId="0" fontId="16" fillId="0" borderId="0" xfId="0" applyFont="1" applyFill="1" applyAlignment="1" applyProtection="1">
      <alignment horizontal="left"/>
    </xf>
    <xf numFmtId="0" fontId="10" fillId="0" borderId="0" xfId="0" applyFont="1" applyAlignment="1" applyProtection="1">
      <alignment horizontal="center"/>
    </xf>
    <xf numFmtId="0" fontId="10" fillId="2" borderId="1" xfId="0" applyFont="1" applyFill="1" applyBorder="1" applyAlignment="1" applyProtection="1">
      <alignment horizontal="center"/>
    </xf>
    <xf numFmtId="0" fontId="10" fillId="2" borderId="11" xfId="0" applyFont="1" applyFill="1" applyBorder="1" applyAlignment="1" applyProtection="1"/>
    <xf numFmtId="0" fontId="10" fillId="2" borderId="7" xfId="0" applyFont="1" applyFill="1" applyBorder="1" applyAlignment="1" applyProtection="1"/>
    <xf numFmtId="0" fontId="16" fillId="0" borderId="7" xfId="0" applyFont="1" applyBorder="1" applyAlignment="1"/>
    <xf numFmtId="0" fontId="16" fillId="0" borderId="13" xfId="0" applyFont="1" applyBorder="1" applyAlignment="1"/>
    <xf numFmtId="0" fontId="17" fillId="0" borderId="0" xfId="0" applyFont="1" applyAlignment="1" applyProtection="1">
      <alignment horizontal="left"/>
    </xf>
    <xf numFmtId="0" fontId="10" fillId="0" borderId="10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16" fillId="2" borderId="0" xfId="0" applyFont="1" applyFill="1" applyAlignment="1" applyProtection="1">
      <alignment horizontal="left"/>
      <protection locked="0"/>
    </xf>
    <xf numFmtId="0" fontId="16" fillId="0" borderId="0" xfId="0" applyFont="1" applyAlignment="1" applyProtection="1">
      <alignment horizontal="left"/>
    </xf>
    <xf numFmtId="0" fontId="16" fillId="0" borderId="9" xfId="0" applyFont="1" applyBorder="1" applyAlignment="1" applyProtection="1">
      <alignment horizontal="left"/>
    </xf>
    <xf numFmtId="0" fontId="16" fillId="0" borderId="0" xfId="0" applyFont="1" applyAlignment="1">
      <alignment horizontal="left"/>
    </xf>
    <xf numFmtId="0" fontId="16" fillId="0" borderId="9" xfId="0" applyFont="1" applyBorder="1" applyAlignment="1">
      <alignment horizontal="left"/>
    </xf>
    <xf numFmtId="9" fontId="16" fillId="2" borderId="0" xfId="0" applyNumberFormat="1" applyFont="1" applyFill="1" applyBorder="1" applyAlignment="1" applyProtection="1">
      <alignment horizontal="center"/>
      <protection locked="0"/>
    </xf>
    <xf numFmtId="0" fontId="16" fillId="2" borderId="9" xfId="0" applyFont="1" applyFill="1" applyBorder="1" applyAlignment="1"/>
    <xf numFmtId="0" fontId="17" fillId="2" borderId="8" xfId="0" applyFont="1" applyFill="1" applyBorder="1" applyAlignment="1" applyProtection="1">
      <alignment vertical="center" wrapText="1"/>
    </xf>
    <xf numFmtId="0" fontId="16" fillId="0" borderId="12" xfId="0" applyFont="1" applyBorder="1" applyAlignment="1">
      <alignment vertical="center" wrapText="1"/>
    </xf>
    <xf numFmtId="0" fontId="16" fillId="2" borderId="8" xfId="0" applyFont="1" applyFill="1" applyBorder="1" applyAlignment="1" applyProtection="1">
      <alignment vertical="center" wrapText="1"/>
    </xf>
    <xf numFmtId="0" fontId="16" fillId="0" borderId="0" xfId="0" applyFont="1" applyAlignment="1" applyProtection="1">
      <alignment horizontal="center"/>
    </xf>
    <xf numFmtId="0" fontId="19" fillId="0" borderId="0" xfId="0" applyFont="1" applyAlignment="1" applyProtection="1">
      <alignment horizontal="center"/>
    </xf>
    <xf numFmtId="14" fontId="16" fillId="2" borderId="1" xfId="0" applyNumberFormat="1" applyFont="1" applyFill="1" applyBorder="1" applyAlignment="1" applyProtection="1">
      <alignment horizontal="center"/>
      <protection locked="0"/>
    </xf>
    <xf numFmtId="0" fontId="16" fillId="2" borderId="1" xfId="0" applyFont="1" applyFill="1" applyBorder="1" applyAlignment="1" applyProtection="1">
      <alignment horizontal="center"/>
      <protection locked="0"/>
    </xf>
    <xf numFmtId="0" fontId="16" fillId="0" borderId="1" xfId="0" applyFont="1" applyBorder="1" applyAlignment="1" applyProtection="1">
      <alignment horizontal="center"/>
    </xf>
    <xf numFmtId="49" fontId="16" fillId="2" borderId="1" xfId="0" applyNumberFormat="1" applyFont="1" applyFill="1" applyBorder="1" applyAlignment="1" applyProtection="1">
      <alignment horizontal="left"/>
      <protection locked="0"/>
    </xf>
    <xf numFmtId="0" fontId="16" fillId="2" borderId="8" xfId="0" applyFont="1" applyFill="1" applyBorder="1" applyAlignment="1" applyProtection="1">
      <alignment horizontal="center"/>
      <protection locked="0"/>
    </xf>
    <xf numFmtId="0" fontId="16" fillId="2" borderId="14" xfId="0" applyFont="1" applyFill="1" applyBorder="1" applyAlignment="1" applyProtection="1">
      <alignment horizontal="center"/>
      <protection locked="0"/>
    </xf>
    <xf numFmtId="0" fontId="16" fillId="2" borderId="12" xfId="0" applyFont="1" applyFill="1" applyBorder="1" applyAlignment="1" applyProtection="1">
      <alignment horizontal="center"/>
      <protection locked="0"/>
    </xf>
    <xf numFmtId="0" fontId="0" fillId="0" borderId="0" xfId="0" applyAlignment="1">
      <alignment wrapText="1"/>
    </xf>
    <xf numFmtId="0" fontId="11" fillId="0" borderId="0" xfId="0" applyFont="1" applyAlignment="1">
      <alignment vertical="center"/>
    </xf>
    <xf numFmtId="0" fontId="0" fillId="0" borderId="0" xfId="0" applyAlignment="1"/>
    <xf numFmtId="49" fontId="9" fillId="2" borderId="0" xfId="0" applyNumberFormat="1" applyFont="1" applyFill="1" applyAlignment="1"/>
    <xf numFmtId="0" fontId="9" fillId="0" borderId="0" xfId="0" applyFont="1" applyAlignment="1"/>
    <xf numFmtId="0" fontId="9" fillId="2" borderId="0" xfId="0" applyFont="1" applyFill="1" applyAlignment="1"/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7" xfId="0" applyBorder="1" applyAlignment="1"/>
  </cellXfs>
  <cellStyles count="6">
    <cellStyle name="Komma" xfId="5" builtinId="3"/>
    <cellStyle name="Komma 2" xfId="1" xr:uid="{00000000-0005-0000-0000-000001000000}"/>
    <cellStyle name="Prozent" xfId="4" builtinId="5"/>
    <cellStyle name="Standard" xfId="0" builtinId="0"/>
    <cellStyle name="Standard_Tabelle1" xfId="2" xr:uid="{00000000-0005-0000-0000-000004000000}"/>
    <cellStyle name="Währung" xfId="3" builtinId="4"/>
  </cellStyles>
  <dxfs count="7">
    <dxf>
      <font>
        <color theme="0" tint="-0.34998626667073579"/>
      </font>
      <fill>
        <patternFill patternType="none">
          <bgColor auto="1"/>
        </patternFill>
      </fill>
    </dxf>
    <dxf>
      <font>
        <strike val="0"/>
        <color theme="0" tint="-0.24994659260841701"/>
      </font>
      <fill>
        <patternFill patternType="none">
          <bgColor auto="1"/>
        </patternFill>
      </fill>
      <border>
        <left/>
        <right/>
        <top/>
        <bottom/>
        <vertical/>
        <horizontal/>
      </border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14996795556505021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  <dxf>
      <font>
        <color theme="0" tint="-0.34998626667073579"/>
      </font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rgb="FF0070C0"/>
  </sheetPr>
  <dimension ref="A1:L118"/>
  <sheetViews>
    <sheetView showGridLines="0" tabSelected="1" zoomScale="145" zoomScaleNormal="145" zoomScaleSheetLayoutView="115" workbookViewId="0">
      <selection activeCell="B5" sqref="B5:D5"/>
    </sheetView>
  </sheetViews>
  <sheetFormatPr baseColWidth="10" defaultColWidth="0" defaultRowHeight="14.4" zeroHeight="1" outlineLevelRow="1" x14ac:dyDescent="0.3"/>
  <cols>
    <col min="1" max="1" width="2.109375" style="61" customWidth="1"/>
    <col min="2" max="2" width="20" style="61" customWidth="1"/>
    <col min="3" max="3" width="11.44140625" style="61" customWidth="1"/>
    <col min="4" max="4" width="12.88671875" style="61" customWidth="1"/>
    <col min="5" max="5" width="11.44140625" style="61" customWidth="1"/>
    <col min="6" max="6" width="15.6640625" style="61" customWidth="1"/>
    <col min="7" max="7" width="16.5546875" style="61" customWidth="1"/>
    <col min="8" max="8" width="12.88671875" style="61" customWidth="1"/>
    <col min="9" max="9" width="2.5546875" style="61" customWidth="1"/>
    <col min="10" max="12" width="0" style="61" hidden="1" customWidth="1"/>
    <col min="13" max="16384" width="11.44140625" style="61" hidden="1"/>
  </cols>
  <sheetData>
    <row r="1" spans="1:9" ht="9.75" customHeight="1" x14ac:dyDescent="0.3"/>
    <row r="2" spans="1:9" s="62" customFormat="1" ht="15" customHeight="1" x14ac:dyDescent="0.3">
      <c r="B2" s="122" t="s">
        <v>53</v>
      </c>
      <c r="C2" s="122"/>
      <c r="D2" s="122"/>
      <c r="F2" s="63" t="s">
        <v>96</v>
      </c>
      <c r="G2" s="141"/>
      <c r="H2" s="142"/>
    </row>
    <row r="3" spans="1:9" s="62" customFormat="1" ht="15" customHeight="1" x14ac:dyDescent="0.3">
      <c r="B3" s="123" t="str">
        <f>VLOOKUP(Auswählen,Listen!B2:D11,2,FALSE)</f>
        <v>Gilmstraße 2, 6020 Innsbruck</v>
      </c>
      <c r="C3" s="123"/>
      <c r="D3" s="123"/>
      <c r="F3" s="63" t="s">
        <v>17</v>
      </c>
      <c r="G3" s="143"/>
      <c r="H3" s="142"/>
    </row>
    <row r="4" spans="1:9" s="62" customFormat="1" ht="15" customHeight="1" x14ac:dyDescent="0.3">
      <c r="B4" s="123" t="str">
        <f>VLOOKUP(Auswählen,Listen!B2:D11,3,FALSE)</f>
        <v>ATU 36970505</v>
      </c>
      <c r="C4" s="123"/>
      <c r="D4" s="123"/>
      <c r="F4" s="64"/>
      <c r="G4" s="64"/>
      <c r="H4" s="64"/>
    </row>
    <row r="5" spans="1:9" s="62" customFormat="1" ht="15" customHeight="1" x14ac:dyDescent="0.3">
      <c r="B5" s="123"/>
      <c r="C5" s="123"/>
      <c r="D5" s="123"/>
      <c r="F5" s="64"/>
      <c r="G5" s="64"/>
      <c r="H5" s="64"/>
    </row>
    <row r="6" spans="1:9" x14ac:dyDescent="0.3"/>
    <row r="7" spans="1:9" x14ac:dyDescent="0.3"/>
    <row r="8" spans="1:9" ht="18" x14ac:dyDescent="0.35">
      <c r="B8" s="145" t="s">
        <v>7</v>
      </c>
      <c r="C8" s="145"/>
      <c r="D8" s="145"/>
      <c r="E8" s="145"/>
      <c r="F8" s="145"/>
      <c r="G8" s="145"/>
      <c r="H8" s="145"/>
    </row>
    <row r="9" spans="1:9" x14ac:dyDescent="0.3"/>
    <row r="10" spans="1:9" s="66" customFormat="1" x14ac:dyDescent="0.3">
      <c r="A10" s="61"/>
      <c r="B10" s="65" t="s">
        <v>97</v>
      </c>
      <c r="C10" s="65"/>
      <c r="D10" s="65"/>
      <c r="E10" s="65"/>
      <c r="F10" s="125"/>
      <c r="G10" s="125"/>
      <c r="H10" s="125"/>
      <c r="I10" s="61"/>
    </row>
    <row r="11" spans="1:9" s="66" customFormat="1" x14ac:dyDescent="0.3">
      <c r="A11" s="61"/>
      <c r="B11" s="65" t="s">
        <v>98</v>
      </c>
      <c r="C11" s="65"/>
      <c r="D11" s="65"/>
      <c r="E11" s="65"/>
      <c r="F11" s="125"/>
      <c r="G11" s="125"/>
      <c r="H11" s="125"/>
      <c r="I11" s="61"/>
    </row>
    <row r="12" spans="1:9" s="66" customFormat="1" x14ac:dyDescent="0.3">
      <c r="A12" s="61"/>
      <c r="B12" s="65" t="s">
        <v>99</v>
      </c>
      <c r="C12" s="65"/>
      <c r="D12" s="65"/>
      <c r="E12" s="65"/>
      <c r="F12" s="125"/>
      <c r="G12" s="125"/>
      <c r="H12" s="125"/>
      <c r="I12" s="61"/>
    </row>
    <row r="13" spans="1:9" s="66" customFormat="1" x14ac:dyDescent="0.3">
      <c r="A13" s="61"/>
      <c r="B13" s="61"/>
      <c r="C13" s="61"/>
      <c r="D13" s="61"/>
      <c r="E13" s="61"/>
      <c r="F13" s="67"/>
      <c r="G13" s="67"/>
      <c r="H13" s="67"/>
      <c r="I13" s="61"/>
    </row>
    <row r="14" spans="1:9" s="66" customFormat="1" x14ac:dyDescent="0.3">
      <c r="A14" s="61"/>
      <c r="B14" s="130" t="s">
        <v>0</v>
      </c>
      <c r="C14" s="130"/>
      <c r="D14" s="61"/>
      <c r="E14" s="61"/>
      <c r="F14" s="61"/>
      <c r="G14" s="61"/>
      <c r="H14" s="61"/>
      <c r="I14" s="61"/>
    </row>
    <row r="15" spans="1:9" s="66" customFormat="1" x14ac:dyDescent="0.3">
      <c r="A15" s="61"/>
      <c r="B15" s="120" t="s">
        <v>73</v>
      </c>
      <c r="C15" s="120"/>
      <c r="D15" s="120"/>
      <c r="E15" s="120"/>
      <c r="F15" s="120"/>
      <c r="G15" s="148" t="s">
        <v>1</v>
      </c>
      <c r="H15" s="148"/>
      <c r="I15" s="61"/>
    </row>
    <row r="16" spans="1:9" s="66" customFormat="1" x14ac:dyDescent="0.3">
      <c r="A16" s="61"/>
      <c r="B16" s="149"/>
      <c r="C16" s="149"/>
      <c r="D16" s="149"/>
      <c r="E16" s="149"/>
      <c r="F16" s="149"/>
      <c r="G16" s="146"/>
      <c r="H16" s="147"/>
      <c r="I16" s="61"/>
    </row>
    <row r="17" spans="1:12" s="66" customFormat="1" x14ac:dyDescent="0.3">
      <c r="A17" s="61"/>
      <c r="B17" s="61"/>
      <c r="C17" s="61"/>
      <c r="D17" s="61"/>
      <c r="E17" s="61"/>
      <c r="F17" s="61"/>
      <c r="G17" s="61"/>
      <c r="H17" s="61"/>
      <c r="I17" s="61"/>
    </row>
    <row r="18" spans="1:12" s="66" customFormat="1" x14ac:dyDescent="0.3">
      <c r="A18" s="61"/>
      <c r="B18" s="61"/>
      <c r="C18" s="61"/>
      <c r="D18" s="61"/>
      <c r="E18" s="61"/>
      <c r="F18" s="61"/>
      <c r="G18" s="61"/>
      <c r="H18" s="61"/>
      <c r="I18" s="61"/>
    </row>
    <row r="19" spans="1:12" s="66" customFormat="1" x14ac:dyDescent="0.3">
      <c r="A19" s="61"/>
      <c r="B19" s="68" t="s">
        <v>100</v>
      </c>
      <c r="C19" s="150" t="s">
        <v>70</v>
      </c>
      <c r="D19" s="151"/>
      <c r="E19" s="151"/>
      <c r="F19" s="151"/>
      <c r="G19" s="151"/>
      <c r="H19" s="152"/>
      <c r="I19" s="61"/>
    </row>
    <row r="20" spans="1:12" s="66" customFormat="1" x14ac:dyDescent="0.3">
      <c r="A20" s="61"/>
      <c r="B20" s="68" t="s">
        <v>101</v>
      </c>
      <c r="C20" s="126"/>
      <c r="D20" s="127"/>
      <c r="E20" s="127"/>
      <c r="F20" s="128"/>
      <c r="G20" s="128"/>
      <c r="H20" s="129"/>
      <c r="I20" s="61"/>
    </row>
    <row r="21" spans="1:12" s="66" customFormat="1" x14ac:dyDescent="0.3">
      <c r="A21" s="61"/>
      <c r="B21" s="61"/>
      <c r="C21" s="61"/>
      <c r="D21" s="61"/>
      <c r="E21" s="61"/>
      <c r="F21" s="61"/>
      <c r="G21" s="69"/>
      <c r="H21" s="61"/>
      <c r="I21" s="61"/>
    </row>
    <row r="22" spans="1:12" s="66" customFormat="1" x14ac:dyDescent="0.3">
      <c r="A22" s="61"/>
      <c r="D22" s="133" t="s">
        <v>102</v>
      </c>
      <c r="E22" s="133"/>
      <c r="F22" s="61"/>
      <c r="G22" s="61"/>
      <c r="H22" s="61"/>
      <c r="I22" s="61"/>
    </row>
    <row r="23" spans="1:12" s="66" customFormat="1" x14ac:dyDescent="0.3">
      <c r="A23" s="61"/>
      <c r="B23" s="61"/>
      <c r="C23" s="61"/>
      <c r="D23" s="70" t="s">
        <v>4</v>
      </c>
      <c r="E23" s="70" t="s">
        <v>5</v>
      </c>
      <c r="F23" s="61"/>
      <c r="G23" s="61"/>
      <c r="H23" s="61"/>
      <c r="I23" s="61"/>
    </row>
    <row r="24" spans="1:12" s="66" customFormat="1" x14ac:dyDescent="0.3">
      <c r="A24" s="61"/>
      <c r="B24" s="66" t="s">
        <v>46</v>
      </c>
      <c r="D24" s="58"/>
      <c r="E24" s="117"/>
      <c r="F24" s="131" t="s">
        <v>54</v>
      </c>
      <c r="G24" s="132"/>
      <c r="H24" s="132"/>
      <c r="I24" s="61"/>
    </row>
    <row r="25" spans="1:12" s="66" customFormat="1" x14ac:dyDescent="0.3">
      <c r="A25" s="61"/>
      <c r="B25" s="71" t="s">
        <v>47</v>
      </c>
      <c r="C25" s="72"/>
      <c r="D25" s="117"/>
      <c r="E25" s="117"/>
      <c r="F25" s="124" t="s">
        <v>54</v>
      </c>
      <c r="G25" s="124"/>
      <c r="H25" s="124"/>
      <c r="I25" s="61"/>
    </row>
    <row r="26" spans="1:12" s="66" customFormat="1" x14ac:dyDescent="0.3">
      <c r="A26" s="61"/>
      <c r="B26" s="61"/>
      <c r="C26" s="61"/>
      <c r="D26" s="61"/>
      <c r="E26" s="61"/>
      <c r="F26" s="61"/>
      <c r="G26" s="61"/>
      <c r="H26" s="61"/>
      <c r="I26" s="61"/>
    </row>
    <row r="27" spans="1:12" s="66" customFormat="1" x14ac:dyDescent="0.3">
      <c r="A27" s="61"/>
      <c r="B27" s="61"/>
      <c r="C27" s="61"/>
      <c r="D27" s="61"/>
      <c r="E27" s="61"/>
      <c r="F27" s="61"/>
      <c r="G27" s="61"/>
      <c r="H27" s="61"/>
      <c r="I27" s="61"/>
    </row>
    <row r="28" spans="1:12" s="66" customFormat="1" x14ac:dyDescent="0.3">
      <c r="A28" s="61"/>
      <c r="B28" s="68" t="s">
        <v>36</v>
      </c>
      <c r="C28" s="61"/>
      <c r="D28" s="61"/>
      <c r="E28" s="61"/>
      <c r="F28" s="73" t="s">
        <v>35</v>
      </c>
      <c r="G28" s="73" t="s">
        <v>2</v>
      </c>
      <c r="H28" s="73" t="s">
        <v>6</v>
      </c>
      <c r="I28" s="61"/>
      <c r="L28" s="66" t="s">
        <v>40</v>
      </c>
    </row>
    <row r="29" spans="1:12" s="66" customFormat="1" x14ac:dyDescent="0.3">
      <c r="A29" s="61"/>
      <c r="B29" s="135" t="s">
        <v>103</v>
      </c>
      <c r="C29" s="135"/>
      <c r="D29" s="61"/>
      <c r="E29" s="61"/>
      <c r="F29" s="59">
        <f>COUNT(Anwesenheitsliste!C7:C37)</f>
        <v>0</v>
      </c>
      <c r="G29" s="74">
        <f>IFERROR(VLOOKUP(Leistung_wählen,Listen!B15:C24,2,FALSE),0)</f>
        <v>0</v>
      </c>
      <c r="H29" s="75">
        <f>IF((F29&gt;0),(G29*F29),0)</f>
        <v>0</v>
      </c>
      <c r="I29" s="61"/>
    </row>
    <row r="30" spans="1:12" s="66" customFormat="1" x14ac:dyDescent="0.3">
      <c r="A30" s="61"/>
      <c r="B30" s="135" t="s">
        <v>104</v>
      </c>
      <c r="C30" s="135"/>
      <c r="D30" s="135"/>
      <c r="E30" s="136"/>
      <c r="F30" s="59">
        <f>COUNT(Anwesenheitsliste!D7:D37)</f>
        <v>0</v>
      </c>
      <c r="G30" s="74">
        <f>IFERROR(VLOOKUP(Leistung_wählen,Listen!B15:D24,3,FALSE),0)</f>
        <v>0</v>
      </c>
      <c r="H30" s="75">
        <f>IF((F30&gt;0),(G30*F30),0)</f>
        <v>0</v>
      </c>
      <c r="I30" s="61"/>
    </row>
    <row r="31" spans="1:12" s="66" customFormat="1" ht="15" customHeight="1" x14ac:dyDescent="0.3">
      <c r="A31" s="61"/>
      <c r="B31" s="61"/>
      <c r="C31" s="61"/>
      <c r="D31" s="61"/>
      <c r="E31" s="61"/>
      <c r="F31" s="76" t="str">
        <f>IF((E24-D24+1)=(F29+F30),"",IF(ISBLANK(D24),"",IF(ISBLANK(E24),"","Stimmt nicht mit Abrechnungszeitraum überein")))</f>
        <v/>
      </c>
      <c r="G31" s="61"/>
      <c r="H31" s="68"/>
      <c r="I31" s="61"/>
    </row>
    <row r="32" spans="1:12" s="66" customFormat="1" outlineLevel="1" x14ac:dyDescent="0.3">
      <c r="A32" s="61"/>
      <c r="B32" s="68" t="s">
        <v>48</v>
      </c>
      <c r="C32" s="61"/>
      <c r="D32" s="61"/>
      <c r="E32" s="61"/>
      <c r="F32" s="73" t="s">
        <v>35</v>
      </c>
      <c r="G32" s="73" t="s">
        <v>2</v>
      </c>
      <c r="H32" s="73" t="s">
        <v>6</v>
      </c>
      <c r="I32" s="61"/>
      <c r="L32" s="66" t="s">
        <v>40</v>
      </c>
    </row>
    <row r="33" spans="1:9" s="66" customFormat="1" outlineLevel="1" x14ac:dyDescent="0.3">
      <c r="A33" s="61"/>
      <c r="B33" s="135" t="s">
        <v>103</v>
      </c>
      <c r="C33" s="135"/>
      <c r="D33" s="61"/>
      <c r="E33" s="61"/>
      <c r="F33" s="59">
        <f>COUNT(Anwesenheitsliste!F7:F37)</f>
        <v>0</v>
      </c>
      <c r="G33" s="74">
        <f>IFERROR(VLOOKUP(Leistung_wählen,Listen!B15:Z24,8,FALSE),0)</f>
        <v>0</v>
      </c>
      <c r="H33" s="75">
        <f>IF((F33&gt;0),(G33*F33),0)</f>
        <v>0</v>
      </c>
      <c r="I33" s="61"/>
    </row>
    <row r="34" spans="1:9" s="66" customFormat="1" outlineLevel="1" x14ac:dyDescent="0.3">
      <c r="A34" s="61"/>
      <c r="B34" s="135" t="s">
        <v>105</v>
      </c>
      <c r="C34" s="135"/>
      <c r="D34" s="137"/>
      <c r="E34" s="138"/>
      <c r="F34" s="59">
        <f>COUNT(Anwesenheitsliste!G7:G37)</f>
        <v>0</v>
      </c>
      <c r="G34" s="74">
        <f>IFERROR(VLOOKUP(Leistung_wählen,Listen!B15:Z24,9,FALSE),0)</f>
        <v>0</v>
      </c>
      <c r="H34" s="75">
        <f>IF((F34&gt;0),(G34*F34),0)</f>
        <v>0</v>
      </c>
      <c r="I34" s="61"/>
    </row>
    <row r="35" spans="1:9" s="66" customFormat="1" ht="16.2" outlineLevel="1" x14ac:dyDescent="0.3">
      <c r="A35" s="61"/>
      <c r="B35" s="77"/>
      <c r="C35" s="71"/>
      <c r="D35" s="71"/>
      <c r="E35" s="78"/>
      <c r="F35" s="76" t="str">
        <f>IF((E25-D25+1)=(F33+F34),"",IF(ISBLANK(D25),"",IF(ISBLANK(E25),"","Stimmt nicht mit Abrechnungszeitraum überein")))</f>
        <v/>
      </c>
      <c r="G35" s="79"/>
      <c r="H35" s="80"/>
      <c r="I35" s="61"/>
    </row>
    <row r="36" spans="1:9" s="66" customFormat="1" ht="15" thickBot="1" x14ac:dyDescent="0.35">
      <c r="A36" s="61"/>
      <c r="B36" s="81" t="s">
        <v>106</v>
      </c>
      <c r="C36" s="81"/>
      <c r="D36" s="61"/>
      <c r="E36" s="61"/>
      <c r="F36" s="61"/>
      <c r="G36" s="61"/>
      <c r="H36" s="82">
        <f>H29+H30+H33+H34</f>
        <v>0</v>
      </c>
      <c r="I36" s="61"/>
    </row>
    <row r="37" spans="1:9" s="66" customFormat="1" ht="15" thickTop="1" x14ac:dyDescent="0.3">
      <c r="A37" s="61"/>
      <c r="B37" s="61"/>
      <c r="C37" s="61"/>
      <c r="D37" s="61"/>
      <c r="E37" s="61"/>
      <c r="F37" s="61"/>
      <c r="G37" s="61"/>
      <c r="H37" s="83"/>
      <c r="I37" s="61"/>
    </row>
    <row r="38" spans="1:9" s="66" customFormat="1" outlineLevel="1" x14ac:dyDescent="0.3">
      <c r="A38" s="61"/>
      <c r="B38" s="84" t="s">
        <v>56</v>
      </c>
      <c r="C38" s="84"/>
      <c r="D38" s="84"/>
      <c r="E38" s="61"/>
      <c r="F38" s="85" t="s">
        <v>79</v>
      </c>
      <c r="G38" s="61"/>
      <c r="H38" s="61"/>
      <c r="I38" s="61"/>
    </row>
    <row r="39" spans="1:9" s="66" customFormat="1" outlineLevel="1" x14ac:dyDescent="0.3">
      <c r="A39" s="61"/>
      <c r="B39" s="61"/>
      <c r="C39" s="61"/>
      <c r="D39" s="61"/>
      <c r="E39" s="61"/>
      <c r="F39" s="61"/>
      <c r="G39" s="61"/>
      <c r="H39" s="61"/>
      <c r="I39" s="61"/>
    </row>
    <row r="40" spans="1:9" s="66" customFormat="1" outlineLevel="1" x14ac:dyDescent="0.3">
      <c r="A40" s="61"/>
      <c r="B40" s="134" t="s">
        <v>71</v>
      </c>
      <c r="C40" s="134"/>
      <c r="D40" s="134"/>
      <c r="E40" s="61"/>
      <c r="F40" s="73" t="s">
        <v>35</v>
      </c>
      <c r="G40" s="73" t="s">
        <v>39</v>
      </c>
      <c r="H40" s="73" t="s">
        <v>6</v>
      </c>
      <c r="I40" s="61"/>
    </row>
    <row r="41" spans="1:9" s="66" customFormat="1" outlineLevel="1" x14ac:dyDescent="0.3">
      <c r="A41" s="61"/>
      <c r="B41" s="61"/>
      <c r="C41" s="61"/>
      <c r="D41" s="61"/>
      <c r="E41" s="61"/>
      <c r="F41" s="86"/>
      <c r="G41" s="74">
        <f>IFERROR(VLOOKUP(B40,Listen!B49:C55,2,FALSE),0)</f>
        <v>0</v>
      </c>
      <c r="H41" s="87">
        <f>IF((F41&gt;0),(F41*G41),0)</f>
        <v>0</v>
      </c>
      <c r="I41" s="61"/>
    </row>
    <row r="42" spans="1:9" s="66" customFormat="1" outlineLevel="1" x14ac:dyDescent="0.3">
      <c r="A42" s="61"/>
      <c r="B42" s="61"/>
      <c r="C42" s="61"/>
      <c r="D42" s="61"/>
      <c r="E42" s="61"/>
      <c r="F42" s="81"/>
      <c r="G42" s="61"/>
      <c r="H42" s="61"/>
      <c r="I42" s="61"/>
    </row>
    <row r="43" spans="1:9" s="66" customFormat="1" outlineLevel="1" x14ac:dyDescent="0.3">
      <c r="A43" s="61"/>
      <c r="B43" s="134" t="s">
        <v>74</v>
      </c>
      <c r="C43" s="134"/>
      <c r="D43" s="134"/>
      <c r="E43" s="61"/>
      <c r="F43" s="73" t="s">
        <v>38</v>
      </c>
      <c r="G43" s="73" t="s">
        <v>39</v>
      </c>
      <c r="H43" s="73" t="s">
        <v>6</v>
      </c>
      <c r="I43" s="61"/>
    </row>
    <row r="44" spans="1:9" s="66" customFormat="1" outlineLevel="1" x14ac:dyDescent="0.3">
      <c r="A44" s="61"/>
      <c r="B44" s="71"/>
      <c r="C44" s="71"/>
      <c r="D44" s="71"/>
      <c r="E44" s="61"/>
      <c r="F44" s="86"/>
      <c r="G44" s="74">
        <f>VLOOKUP(B43,Listen!B60:C61,2,FALSE)</f>
        <v>0</v>
      </c>
      <c r="H44" s="87">
        <f>IF((F44&gt;0),(F44*G44),0)</f>
        <v>0</v>
      </c>
      <c r="I44" s="61"/>
    </row>
    <row r="45" spans="1:9" s="66" customFormat="1" outlineLevel="1" x14ac:dyDescent="0.3">
      <c r="A45" s="61"/>
      <c r="B45" s="71"/>
      <c r="C45" s="71"/>
      <c r="D45" s="71"/>
      <c r="E45" s="61"/>
      <c r="F45" s="88"/>
      <c r="G45" s="89"/>
      <c r="H45" s="89"/>
      <c r="I45" s="61"/>
    </row>
    <row r="46" spans="1:9" s="66" customFormat="1" outlineLevel="1" x14ac:dyDescent="0.3">
      <c r="A46" s="61"/>
      <c r="B46" s="134" t="s">
        <v>74</v>
      </c>
      <c r="C46" s="134"/>
      <c r="D46" s="134"/>
      <c r="E46" s="61"/>
      <c r="F46" s="88"/>
      <c r="G46" s="73" t="s">
        <v>67</v>
      </c>
      <c r="H46" s="73" t="s">
        <v>6</v>
      </c>
      <c r="I46" s="61"/>
    </row>
    <row r="47" spans="1:9" s="66" customFormat="1" outlineLevel="1" x14ac:dyDescent="0.3">
      <c r="A47" s="61"/>
      <c r="B47" s="52" t="str">
        <f>IF(G47&gt;0,"Bitte nur anführen, wenn gleicher Steuersatz, ansonsten mit Verwendungsnachweis gesondert in Rechnung stellen.","")</f>
        <v/>
      </c>
      <c r="C47" s="61"/>
      <c r="D47" s="61"/>
      <c r="E47" s="61"/>
      <c r="F47" s="88"/>
      <c r="G47" s="90">
        <v>0</v>
      </c>
      <c r="H47" s="87">
        <f>G47</f>
        <v>0</v>
      </c>
      <c r="I47" s="61"/>
    </row>
    <row r="48" spans="1:9" s="91" customFormat="1" outlineLevel="1" x14ac:dyDescent="0.3"/>
    <row r="49" spans="1:9" s="66" customFormat="1" ht="15" outlineLevel="1" thickBot="1" x14ac:dyDescent="0.35">
      <c r="A49" s="61"/>
      <c r="B49" s="81" t="s">
        <v>51</v>
      </c>
      <c r="C49" s="81"/>
      <c r="D49" s="61"/>
      <c r="E49" s="61"/>
      <c r="F49" s="88"/>
      <c r="G49" s="89"/>
      <c r="H49" s="82">
        <f>H36+COUNTIF(F38,"ja")*H41+COUNTIF(F38,"ja")*H47+COUNTIF(F38,"ja")*H44</f>
        <v>0</v>
      </c>
      <c r="I49" s="61"/>
    </row>
    <row r="50" spans="1:9" s="66" customFormat="1" ht="15" outlineLevel="1" thickTop="1" x14ac:dyDescent="0.3">
      <c r="A50" s="61"/>
      <c r="B50" s="61"/>
      <c r="C50" s="61"/>
      <c r="D50" s="61"/>
      <c r="E50" s="61"/>
      <c r="F50" s="61"/>
      <c r="G50" s="61"/>
      <c r="H50" s="61"/>
      <c r="I50" s="61"/>
    </row>
    <row r="51" spans="1:9" x14ac:dyDescent="0.3">
      <c r="B51" s="135" t="s">
        <v>45</v>
      </c>
      <c r="C51" s="135"/>
      <c r="D51" s="135"/>
      <c r="F51" s="139" t="s">
        <v>72</v>
      </c>
      <c r="G51" s="140"/>
      <c r="H51" s="92">
        <f>IFERROR(ROUND(H49*F51,2),0)</f>
        <v>0</v>
      </c>
    </row>
    <row r="52" spans="1:9" s="91" customFormat="1" x14ac:dyDescent="0.3">
      <c r="B52" s="50" t="str">
        <f>IF(F51&gt;0,"","Bitte Hinweis auf Steuerbefreiung ergänzen")</f>
        <v/>
      </c>
      <c r="F52" s="61"/>
    </row>
    <row r="53" spans="1:9" s="91" customFormat="1" x14ac:dyDescent="0.3">
      <c r="B53" s="61"/>
    </row>
    <row r="54" spans="1:9" s="66" customFormat="1" outlineLevel="1" x14ac:dyDescent="0.3">
      <c r="A54" s="61"/>
      <c r="B54" s="130" t="s">
        <v>107</v>
      </c>
      <c r="C54" s="130"/>
      <c r="D54" s="130"/>
      <c r="E54" s="61"/>
      <c r="F54" s="93" t="s">
        <v>79</v>
      </c>
      <c r="G54" s="89"/>
      <c r="H54" s="94">
        <f>IFERROR(VLOOKUP(Leistung_wählen,Listen!B15:Z24,11,FALSE),0)</f>
        <v>0</v>
      </c>
      <c r="I54" s="61"/>
    </row>
    <row r="55" spans="1:9" s="66" customFormat="1" outlineLevel="1" x14ac:dyDescent="0.3">
      <c r="A55" s="61"/>
      <c r="B55" s="135" t="s">
        <v>42</v>
      </c>
      <c r="C55" s="135"/>
      <c r="D55" s="135"/>
      <c r="E55" s="95"/>
      <c r="F55" s="61"/>
      <c r="G55" s="89"/>
      <c r="H55" s="96">
        <v>0</v>
      </c>
      <c r="I55" s="61"/>
    </row>
    <row r="56" spans="1:9" s="66" customFormat="1" ht="15" outlineLevel="1" thickBot="1" x14ac:dyDescent="0.35">
      <c r="A56" s="61"/>
      <c r="B56" s="135" t="s">
        <v>43</v>
      </c>
      <c r="C56" s="135"/>
      <c r="D56" s="135"/>
      <c r="E56" s="61"/>
      <c r="F56" s="61"/>
      <c r="G56" s="61"/>
      <c r="H56" s="82">
        <f>+H54-H55</f>
        <v>0</v>
      </c>
      <c r="I56" s="61"/>
    </row>
    <row r="57" spans="1:9" s="66" customFormat="1" ht="15" outlineLevel="1" thickTop="1" x14ac:dyDescent="0.3">
      <c r="A57" s="61"/>
      <c r="B57" s="61"/>
      <c r="C57" s="61"/>
      <c r="D57" s="61"/>
      <c r="E57" s="61"/>
      <c r="F57" s="61"/>
      <c r="G57" s="61"/>
      <c r="H57" s="61"/>
      <c r="I57" s="61"/>
    </row>
    <row r="58" spans="1:9" s="66" customFormat="1" ht="15" thickBot="1" x14ac:dyDescent="0.35">
      <c r="A58" s="61"/>
      <c r="B58" s="130" t="s">
        <v>108</v>
      </c>
      <c r="C58" s="130"/>
      <c r="D58" s="61"/>
      <c r="E58" s="61"/>
      <c r="F58" s="61"/>
      <c r="G58" s="61"/>
      <c r="H58" s="82">
        <f>H49+H51+COUNTIF(F54,"ja")*H56</f>
        <v>0</v>
      </c>
      <c r="I58" s="61"/>
    </row>
    <row r="59" spans="1:9" s="66" customFormat="1" ht="15" thickTop="1" x14ac:dyDescent="0.3">
      <c r="A59" s="61"/>
      <c r="B59" s="61"/>
      <c r="C59" s="61"/>
      <c r="D59" s="61"/>
      <c r="E59" s="61"/>
      <c r="F59" s="61"/>
      <c r="G59" s="61"/>
      <c r="H59" s="61"/>
      <c r="I59" s="61"/>
    </row>
    <row r="60" spans="1:9" s="66" customFormat="1" x14ac:dyDescent="0.3">
      <c r="A60" s="61"/>
      <c r="B60" s="61"/>
      <c r="C60" s="61"/>
      <c r="D60" s="61"/>
      <c r="E60" s="61"/>
      <c r="F60" s="88"/>
      <c r="G60" s="89"/>
      <c r="H60" s="89"/>
      <c r="I60" s="61"/>
    </row>
    <row r="61" spans="1:9" s="66" customFormat="1" x14ac:dyDescent="0.3">
      <c r="A61" s="61"/>
      <c r="B61" s="133" t="str">
        <f>"Mit der Bitte um Überweisung von "&amp;TEXT(H58,"€ #.##0,00")&amp;" auf nachfolgend angeführter Bankverbindung."</f>
        <v>Mit der Bitte um Überweisung von € 0,00 auf nachfolgend angeführter Bankverbindung.</v>
      </c>
      <c r="C61" s="133"/>
      <c r="D61" s="133"/>
      <c r="E61" s="133"/>
      <c r="F61" s="133"/>
      <c r="G61" s="133"/>
      <c r="H61" s="133"/>
      <c r="I61" s="61"/>
    </row>
    <row r="62" spans="1:9" s="66" customFormat="1" x14ac:dyDescent="0.3">
      <c r="A62" s="61"/>
      <c r="B62" s="97"/>
      <c r="C62" s="97"/>
      <c r="D62" s="97"/>
      <c r="E62" s="97"/>
      <c r="F62" s="97"/>
      <c r="G62" s="97"/>
      <c r="H62" s="97"/>
      <c r="I62" s="61"/>
    </row>
    <row r="63" spans="1:9" s="66" customFormat="1" x14ac:dyDescent="0.3">
      <c r="A63" s="61"/>
      <c r="B63" s="61"/>
      <c r="C63" s="61"/>
      <c r="D63" s="61"/>
      <c r="E63" s="61"/>
      <c r="F63" s="61"/>
      <c r="G63" s="61"/>
      <c r="H63" s="61"/>
      <c r="I63" s="61"/>
    </row>
    <row r="64" spans="1:9" s="66" customFormat="1" x14ac:dyDescent="0.3">
      <c r="A64" s="61"/>
      <c r="B64" s="120" t="s">
        <v>96</v>
      </c>
      <c r="C64" s="120"/>
      <c r="D64" s="120"/>
      <c r="E64" s="121"/>
      <c r="F64" s="121"/>
      <c r="G64" s="121"/>
      <c r="H64" s="121"/>
      <c r="I64" s="61"/>
    </row>
    <row r="65" spans="1:9" s="66" customFormat="1" x14ac:dyDescent="0.3">
      <c r="A65" s="61"/>
      <c r="B65" s="120" t="s">
        <v>109</v>
      </c>
      <c r="C65" s="120"/>
      <c r="D65" s="120"/>
      <c r="E65" s="121"/>
      <c r="F65" s="121"/>
      <c r="G65" s="121"/>
      <c r="H65" s="121"/>
      <c r="I65" s="61"/>
    </row>
    <row r="66" spans="1:9" s="66" customFormat="1" x14ac:dyDescent="0.3">
      <c r="A66" s="61"/>
      <c r="B66" s="60" t="s">
        <v>110</v>
      </c>
      <c r="C66" s="121"/>
      <c r="D66" s="121"/>
      <c r="E66" s="121"/>
      <c r="F66" s="121"/>
      <c r="G66" s="121"/>
      <c r="H66" s="121"/>
      <c r="I66" s="61"/>
    </row>
    <row r="67" spans="1:9" s="66" customFormat="1" x14ac:dyDescent="0.3">
      <c r="A67" s="61"/>
      <c r="B67" s="60" t="s">
        <v>111</v>
      </c>
      <c r="C67" s="121"/>
      <c r="D67" s="121"/>
      <c r="E67" s="121"/>
      <c r="F67" s="121"/>
      <c r="G67" s="121"/>
      <c r="H67" s="121"/>
      <c r="I67" s="61"/>
    </row>
    <row r="68" spans="1:9" s="66" customFormat="1" x14ac:dyDescent="0.3">
      <c r="A68" s="61"/>
      <c r="B68" s="120" t="s">
        <v>112</v>
      </c>
      <c r="C68" s="120"/>
      <c r="D68" s="120"/>
      <c r="E68" s="121"/>
      <c r="F68" s="121"/>
      <c r="G68" s="121"/>
      <c r="H68" s="121"/>
      <c r="I68" s="61"/>
    </row>
    <row r="96" x14ac:dyDescent="0.3"/>
    <row r="97" spans="1:9" x14ac:dyDescent="0.3">
      <c r="E97" s="144" t="s">
        <v>44</v>
      </c>
      <c r="F97" s="144"/>
      <c r="G97" s="144"/>
    </row>
    <row r="98" spans="1:9" x14ac:dyDescent="0.3"/>
    <row r="99" spans="1:9" x14ac:dyDescent="0.3">
      <c r="E99" s="98"/>
      <c r="F99" s="98"/>
      <c r="G99" s="98"/>
    </row>
    <row r="100" spans="1:9" x14ac:dyDescent="0.3"/>
    <row r="101" spans="1:9" x14ac:dyDescent="0.3"/>
    <row r="102" spans="1:9" s="66" customFormat="1" x14ac:dyDescent="0.3">
      <c r="A102" s="61"/>
      <c r="B102" s="99"/>
      <c r="C102" s="99"/>
      <c r="D102" s="99"/>
      <c r="E102" s="99"/>
      <c r="F102" s="99"/>
      <c r="G102" s="99"/>
      <c r="H102" s="99"/>
      <c r="I102" s="61"/>
    </row>
    <row r="103" spans="1:9" x14ac:dyDescent="0.3"/>
    <row r="104" spans="1:9" x14ac:dyDescent="0.3"/>
    <row r="105" spans="1:9" x14ac:dyDescent="0.3"/>
    <row r="106" spans="1:9" x14ac:dyDescent="0.3"/>
    <row r="107" spans="1:9" x14ac:dyDescent="0.3"/>
    <row r="108" spans="1:9" x14ac:dyDescent="0.3"/>
    <row r="109" spans="1:9" x14ac:dyDescent="0.3"/>
    <row r="110" spans="1:9" x14ac:dyDescent="0.3"/>
    <row r="111" spans="1:9" x14ac:dyDescent="0.3"/>
    <row r="112" spans="1:9" x14ac:dyDescent="0.3"/>
    <row r="113" x14ac:dyDescent="0.3"/>
    <row r="114" x14ac:dyDescent="0.3"/>
    <row r="115" x14ac:dyDescent="0.3"/>
    <row r="116" x14ac:dyDescent="0.3"/>
    <row r="117" x14ac:dyDescent="0.3"/>
    <row r="118" x14ac:dyDescent="0.3"/>
  </sheetData>
  <mergeCells count="43">
    <mergeCell ref="G2:H2"/>
    <mergeCell ref="G3:H3"/>
    <mergeCell ref="E97:G97"/>
    <mergeCell ref="B8:H8"/>
    <mergeCell ref="B51:D51"/>
    <mergeCell ref="B54:D54"/>
    <mergeCell ref="B61:H61"/>
    <mergeCell ref="G16:H16"/>
    <mergeCell ref="G15:H15"/>
    <mergeCell ref="B15:F15"/>
    <mergeCell ref="B16:F16"/>
    <mergeCell ref="B58:C58"/>
    <mergeCell ref="B64:D64"/>
    <mergeCell ref="B65:D65"/>
    <mergeCell ref="C66:H66"/>
    <mergeCell ref="C19:H19"/>
    <mergeCell ref="B29:C29"/>
    <mergeCell ref="B30:E30"/>
    <mergeCell ref="C67:H67"/>
    <mergeCell ref="E64:H64"/>
    <mergeCell ref="B33:C33"/>
    <mergeCell ref="B34:E34"/>
    <mergeCell ref="F51:G51"/>
    <mergeCell ref="E65:H65"/>
    <mergeCell ref="B56:D56"/>
    <mergeCell ref="B55:D55"/>
    <mergeCell ref="B46:D46"/>
    <mergeCell ref="B68:D68"/>
    <mergeCell ref="E68:H68"/>
    <mergeCell ref="B2:D2"/>
    <mergeCell ref="B4:D4"/>
    <mergeCell ref="B5:D5"/>
    <mergeCell ref="F25:H25"/>
    <mergeCell ref="F10:H10"/>
    <mergeCell ref="F11:H11"/>
    <mergeCell ref="F12:H12"/>
    <mergeCell ref="C20:H20"/>
    <mergeCell ref="B3:D3"/>
    <mergeCell ref="B14:C14"/>
    <mergeCell ref="F24:H24"/>
    <mergeCell ref="D22:E22"/>
    <mergeCell ref="B40:D40"/>
    <mergeCell ref="B43:D43"/>
  </mergeCells>
  <conditionalFormatting sqref="B40:D40 F40:H41 F43:H44">
    <cfRule type="expression" dxfId="6" priority="15">
      <formula>$F$38="nein"</formula>
    </cfRule>
  </conditionalFormatting>
  <conditionalFormatting sqref="B43:D43">
    <cfRule type="expression" dxfId="5" priority="7">
      <formula>$F$38="nein"</formula>
    </cfRule>
  </conditionalFormatting>
  <conditionalFormatting sqref="B46:D46">
    <cfRule type="expression" dxfId="4" priority="6">
      <formula>$F$38="nein"</formula>
    </cfRule>
  </conditionalFormatting>
  <conditionalFormatting sqref="C32:E32 D33:E33 B35:H35">
    <cfRule type="expression" dxfId="3" priority="9">
      <formula>$D$25=""</formula>
    </cfRule>
  </conditionalFormatting>
  <conditionalFormatting sqref="G46:H47">
    <cfRule type="expression" dxfId="2" priority="8">
      <formula>$F$38="nein"</formula>
    </cfRule>
  </conditionalFormatting>
  <conditionalFormatting sqref="H54:H56 B55:B56">
    <cfRule type="expression" dxfId="1" priority="12">
      <formula>$F$54="nein"</formula>
    </cfRule>
  </conditionalFormatting>
  <pageMargins left="0.70866141732283472" right="0.70866141732283472" top="0.39370078740157483" bottom="0.39370078740157483" header="0.31496062992125984" footer="0.31496062992125984"/>
  <pageSetup paperSize="9" scale="83" orientation="portrait" verticalDpi="0" r:id="rId1"/>
  <headerFooter>
    <oddFooter>&amp;R&amp;P/&amp;N</oddFooter>
  </headerFooter>
  <rowBreaks count="1" manualBreakCount="1">
    <brk id="61" max="16383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Listen!$B$48:$B$53</xm:f>
          </x14:formula1>
          <xm:sqref>B40:D40</xm:sqref>
        </x14:dataValidation>
        <x14:dataValidation type="list" allowBlank="1" showInputMessage="1" showErrorMessage="1" xr:uid="{00000000-0002-0000-0000-000001000000}">
          <x14:formula1>
            <xm:f>Listen!$D$36:$D$37</xm:f>
          </x14:formula1>
          <xm:sqref>F38 F54</xm:sqref>
        </x14:dataValidation>
        <x14:dataValidation type="list" allowBlank="1" showInputMessage="1" showErrorMessage="1" xr:uid="{00000000-0002-0000-0000-000002000000}">
          <x14:formula1>
            <xm:f>Listen!$B$2:$B$11</xm:f>
          </x14:formula1>
          <xm:sqref>B2:D2</xm:sqref>
        </x14:dataValidation>
        <x14:dataValidation type="list" allowBlank="1" showInputMessage="1" showErrorMessage="1" xr:uid="{00000000-0002-0000-0000-000003000000}">
          <x14:formula1>
            <xm:f>Listen!$D$27:$D$31</xm:f>
          </x14:formula1>
          <xm:sqref>F51 F53</xm:sqref>
        </x14:dataValidation>
        <x14:dataValidation type="list" allowBlank="1" showInputMessage="1" showErrorMessage="1" xr:uid="{00000000-0002-0000-0000-000004000000}">
          <x14:formula1>
            <xm:f>Listen!$B$14:$B$24</xm:f>
          </x14:formula1>
          <xm:sqref>C19:H19</xm:sqref>
        </x14:dataValidation>
        <x14:dataValidation type="list" allowBlank="1" showInputMessage="1" showErrorMessage="1" xr:uid="{00000000-0002-0000-0000-000005000000}">
          <x14:formula1>
            <xm:f>Listen!$B$60:$B$61</xm:f>
          </x14:formula1>
          <xm:sqref>B43:D43</xm:sqref>
        </x14:dataValidation>
        <x14:dataValidation type="list" allowBlank="1" showInputMessage="1" showErrorMessage="1" xr:uid="{00000000-0002-0000-0000-000006000000}">
          <x14:formula1>
            <xm:f>Listen!$B$64:$B$65</xm:f>
          </x14:formula1>
          <xm:sqref>B46:D46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87F70-E77E-4CC7-9FA3-D5CFAC79B7C0}">
  <sheetPr>
    <pageSetUpPr fitToPage="1"/>
  </sheetPr>
  <dimension ref="A2:I40"/>
  <sheetViews>
    <sheetView topLeftCell="A16" zoomScaleNormal="100" workbookViewId="0">
      <selection activeCell="A40" sqref="A40:I40"/>
    </sheetView>
  </sheetViews>
  <sheetFormatPr baseColWidth="10" defaultColWidth="11.44140625" defaultRowHeight="14.4" x14ac:dyDescent="0.3"/>
  <cols>
    <col min="1" max="1" width="7.5546875" style="1" customWidth="1"/>
    <col min="2" max="2" width="2.33203125" customWidth="1"/>
    <col min="3" max="4" width="13.33203125" style="1" customWidth="1"/>
    <col min="5" max="5" width="2" style="1" customWidth="1"/>
    <col min="6" max="7" width="13.33203125" style="1" customWidth="1"/>
    <col min="8" max="8" width="2.44140625" style="1" customWidth="1"/>
    <col min="9" max="9" width="35.5546875" style="1" customWidth="1"/>
    <col min="10" max="33" width="3.6640625" style="1" customWidth="1"/>
    <col min="34" max="16384" width="11.44140625" style="1"/>
  </cols>
  <sheetData>
    <row r="2" spans="1:9" x14ac:dyDescent="0.3">
      <c r="A2" s="154" t="s">
        <v>113</v>
      </c>
      <c r="B2" s="155"/>
      <c r="C2" s="155"/>
      <c r="D2" s="156"/>
      <c r="E2" s="157"/>
      <c r="F2" s="157"/>
      <c r="G2" s="157"/>
      <c r="H2" s="157"/>
      <c r="I2" s="157"/>
    </row>
    <row r="3" spans="1:9" x14ac:dyDescent="0.3">
      <c r="A3" s="154" t="s">
        <v>114</v>
      </c>
      <c r="B3" s="155"/>
      <c r="C3" s="155"/>
      <c r="D3" s="158" t="s">
        <v>95</v>
      </c>
      <c r="E3" s="158"/>
      <c r="F3" s="158"/>
      <c r="G3" s="158"/>
      <c r="H3" s="158"/>
      <c r="I3" s="158"/>
    </row>
    <row r="4" spans="1:9" x14ac:dyDescent="0.3">
      <c r="A4" s="49"/>
      <c r="B4" s="1"/>
    </row>
    <row r="5" spans="1:9" x14ac:dyDescent="0.3">
      <c r="C5" s="159" t="s">
        <v>36</v>
      </c>
      <c r="D5" s="160"/>
      <c r="F5" s="159" t="s">
        <v>48</v>
      </c>
      <c r="G5" s="160"/>
    </row>
    <row r="6" spans="1:9" x14ac:dyDescent="0.3">
      <c r="A6" s="107" t="s">
        <v>80</v>
      </c>
      <c r="C6" s="103" t="s">
        <v>119</v>
      </c>
      <c r="D6" s="103" t="s">
        <v>120</v>
      </c>
      <c r="E6" s="104"/>
      <c r="F6" s="103" t="s">
        <v>119</v>
      </c>
      <c r="G6" s="103" t="s">
        <v>120</v>
      </c>
      <c r="I6" s="103" t="s">
        <v>81</v>
      </c>
    </row>
    <row r="7" spans="1:9" x14ac:dyDescent="0.3">
      <c r="A7" s="100">
        <v>1</v>
      </c>
      <c r="C7" s="100"/>
      <c r="D7" s="100"/>
      <c r="E7" s="105"/>
      <c r="F7" s="101"/>
      <c r="G7" s="101"/>
      <c r="I7" s="101"/>
    </row>
    <row r="8" spans="1:9" x14ac:dyDescent="0.3">
      <c r="A8" s="100">
        <v>2</v>
      </c>
      <c r="C8" s="100"/>
      <c r="D8" s="100"/>
      <c r="E8" s="105"/>
      <c r="F8" s="101"/>
      <c r="G8" s="101"/>
      <c r="I8" s="101"/>
    </row>
    <row r="9" spans="1:9" x14ac:dyDescent="0.3">
      <c r="A9" s="100">
        <v>3</v>
      </c>
      <c r="C9" s="100"/>
      <c r="D9" s="100"/>
      <c r="E9" s="105"/>
      <c r="F9" s="101"/>
      <c r="G9" s="101"/>
      <c r="I9" s="101"/>
    </row>
    <row r="10" spans="1:9" x14ac:dyDescent="0.3">
      <c r="A10" s="100">
        <v>4</v>
      </c>
      <c r="C10" s="100"/>
      <c r="D10" s="100"/>
      <c r="E10" s="105"/>
      <c r="F10" s="101"/>
      <c r="G10" s="101"/>
      <c r="I10" s="101"/>
    </row>
    <row r="11" spans="1:9" x14ac:dyDescent="0.3">
      <c r="A11" s="100">
        <v>5</v>
      </c>
      <c r="C11" s="100"/>
      <c r="D11" s="100"/>
      <c r="E11" s="105"/>
      <c r="F11" s="101"/>
      <c r="G11" s="101"/>
      <c r="I11" s="101"/>
    </row>
    <row r="12" spans="1:9" x14ac:dyDescent="0.3">
      <c r="A12" s="100">
        <v>6</v>
      </c>
      <c r="C12" s="100"/>
      <c r="D12" s="100"/>
      <c r="E12" s="105"/>
      <c r="F12" s="101"/>
      <c r="G12" s="101"/>
      <c r="I12" s="101"/>
    </row>
    <row r="13" spans="1:9" x14ac:dyDescent="0.3">
      <c r="A13" s="100">
        <v>7</v>
      </c>
      <c r="C13" s="100"/>
      <c r="D13" s="100"/>
      <c r="E13" s="105"/>
      <c r="F13" s="101"/>
      <c r="G13" s="101"/>
      <c r="I13" s="101"/>
    </row>
    <row r="14" spans="1:9" x14ac:dyDescent="0.3">
      <c r="A14" s="100">
        <v>8</v>
      </c>
      <c r="C14" s="100"/>
      <c r="D14" s="100"/>
      <c r="E14" s="105"/>
      <c r="F14" s="101"/>
      <c r="G14" s="101"/>
      <c r="I14" s="101"/>
    </row>
    <row r="15" spans="1:9" x14ac:dyDescent="0.3">
      <c r="A15" s="100">
        <v>9</v>
      </c>
      <c r="C15" s="100"/>
      <c r="D15" s="100"/>
      <c r="E15" s="105"/>
      <c r="F15" s="101"/>
      <c r="G15" s="101"/>
      <c r="I15" s="101"/>
    </row>
    <row r="16" spans="1:9" x14ac:dyDescent="0.3">
      <c r="A16" s="100">
        <v>10</v>
      </c>
      <c r="C16" s="100"/>
      <c r="D16" s="100"/>
      <c r="E16" s="105"/>
      <c r="F16" s="101"/>
      <c r="G16" s="101"/>
      <c r="I16" s="101"/>
    </row>
    <row r="17" spans="1:9" x14ac:dyDescent="0.3">
      <c r="A17" s="100">
        <v>11</v>
      </c>
      <c r="C17" s="100"/>
      <c r="D17" s="100"/>
      <c r="E17" s="105"/>
      <c r="F17" s="101"/>
      <c r="G17" s="101"/>
      <c r="I17" s="101"/>
    </row>
    <row r="18" spans="1:9" x14ac:dyDescent="0.3">
      <c r="A18" s="100">
        <v>12</v>
      </c>
      <c r="C18" s="100"/>
      <c r="D18" s="102"/>
      <c r="E18" s="106"/>
      <c r="F18" s="101"/>
      <c r="G18" s="101"/>
      <c r="I18" s="101"/>
    </row>
    <row r="19" spans="1:9" x14ac:dyDescent="0.3">
      <c r="A19" s="100">
        <v>13</v>
      </c>
      <c r="C19" s="100"/>
      <c r="D19" s="100"/>
      <c r="E19" s="105"/>
      <c r="F19" s="101"/>
      <c r="G19" s="101"/>
      <c r="I19" s="101"/>
    </row>
    <row r="20" spans="1:9" x14ac:dyDescent="0.3">
      <c r="A20" s="100">
        <v>14</v>
      </c>
      <c r="C20" s="100"/>
      <c r="D20" s="100"/>
      <c r="E20" s="105"/>
      <c r="F20" s="101"/>
      <c r="G20" s="101"/>
      <c r="I20" s="101"/>
    </row>
    <row r="21" spans="1:9" x14ac:dyDescent="0.3">
      <c r="A21" s="100">
        <v>15</v>
      </c>
      <c r="C21" s="100"/>
      <c r="D21" s="100"/>
      <c r="E21" s="105"/>
      <c r="F21" s="101"/>
      <c r="G21" s="101"/>
      <c r="I21" s="101"/>
    </row>
    <row r="22" spans="1:9" x14ac:dyDescent="0.3">
      <c r="A22" s="100">
        <v>16</v>
      </c>
      <c r="C22" s="100"/>
      <c r="D22" s="100"/>
      <c r="E22" s="105"/>
      <c r="F22" s="101"/>
      <c r="G22" s="101"/>
      <c r="I22" s="101"/>
    </row>
    <row r="23" spans="1:9" x14ac:dyDescent="0.3">
      <c r="A23" s="100">
        <v>17</v>
      </c>
      <c r="C23" s="100"/>
      <c r="D23" s="100"/>
      <c r="E23" s="105"/>
      <c r="F23" s="101"/>
      <c r="G23" s="101"/>
      <c r="I23" s="101"/>
    </row>
    <row r="24" spans="1:9" x14ac:dyDescent="0.3">
      <c r="A24" s="100">
        <v>18</v>
      </c>
      <c r="C24" s="100"/>
      <c r="D24" s="100"/>
      <c r="E24" s="105"/>
      <c r="F24" s="101"/>
      <c r="G24" s="101"/>
      <c r="I24" s="101"/>
    </row>
    <row r="25" spans="1:9" x14ac:dyDescent="0.3">
      <c r="A25" s="100">
        <v>19</v>
      </c>
      <c r="C25" s="100"/>
      <c r="D25" s="100"/>
      <c r="E25" s="105"/>
      <c r="F25" s="101"/>
      <c r="G25" s="101"/>
      <c r="I25" s="101"/>
    </row>
    <row r="26" spans="1:9" x14ac:dyDescent="0.3">
      <c r="A26" s="100">
        <v>20</v>
      </c>
      <c r="C26" s="100"/>
      <c r="D26" s="100"/>
      <c r="E26" s="105"/>
      <c r="F26" s="101"/>
      <c r="G26" s="101"/>
      <c r="I26" s="101"/>
    </row>
    <row r="27" spans="1:9" x14ac:dyDescent="0.3">
      <c r="A27" s="100">
        <v>21</v>
      </c>
      <c r="C27" s="100"/>
      <c r="D27" s="100"/>
      <c r="E27" s="105"/>
      <c r="F27" s="101"/>
      <c r="G27" s="101"/>
      <c r="I27" s="101"/>
    </row>
    <row r="28" spans="1:9" x14ac:dyDescent="0.3">
      <c r="A28" s="100">
        <v>22</v>
      </c>
      <c r="C28" s="100"/>
      <c r="D28" s="100"/>
      <c r="E28" s="105"/>
      <c r="F28" s="101"/>
      <c r="G28" s="101"/>
      <c r="I28" s="101"/>
    </row>
    <row r="29" spans="1:9" x14ac:dyDescent="0.3">
      <c r="A29" s="100">
        <v>23</v>
      </c>
      <c r="C29" s="100"/>
      <c r="D29" s="100"/>
      <c r="E29" s="105"/>
      <c r="F29" s="101"/>
      <c r="G29" s="101"/>
      <c r="I29" s="101"/>
    </row>
    <row r="30" spans="1:9" x14ac:dyDescent="0.3">
      <c r="A30" s="100">
        <v>24</v>
      </c>
      <c r="C30" s="100"/>
      <c r="D30" s="100"/>
      <c r="E30" s="105"/>
      <c r="F30" s="101"/>
      <c r="G30" s="101"/>
      <c r="I30" s="101"/>
    </row>
    <row r="31" spans="1:9" x14ac:dyDescent="0.3">
      <c r="A31" s="100">
        <v>25</v>
      </c>
      <c r="C31" s="100"/>
      <c r="D31" s="100"/>
      <c r="E31" s="105"/>
      <c r="F31" s="101"/>
      <c r="G31" s="101"/>
      <c r="I31" s="101"/>
    </row>
    <row r="32" spans="1:9" x14ac:dyDescent="0.3">
      <c r="A32" s="100">
        <v>26</v>
      </c>
      <c r="C32" s="100"/>
      <c r="D32" s="100"/>
      <c r="E32" s="105"/>
      <c r="F32" s="101"/>
      <c r="G32" s="101"/>
      <c r="I32" s="101"/>
    </row>
    <row r="33" spans="1:9" x14ac:dyDescent="0.3">
      <c r="A33" s="100">
        <v>27</v>
      </c>
      <c r="C33" s="100"/>
      <c r="D33" s="100"/>
      <c r="E33" s="105"/>
      <c r="F33" s="101"/>
      <c r="G33" s="101"/>
      <c r="I33" s="101"/>
    </row>
    <row r="34" spans="1:9" x14ac:dyDescent="0.3">
      <c r="A34" s="100">
        <v>28</v>
      </c>
      <c r="C34" s="100"/>
      <c r="D34" s="100"/>
      <c r="E34" s="105"/>
      <c r="F34" s="101"/>
      <c r="G34" s="101"/>
      <c r="I34" s="101"/>
    </row>
    <row r="35" spans="1:9" x14ac:dyDescent="0.3">
      <c r="A35" s="100">
        <v>29</v>
      </c>
      <c r="C35" s="100"/>
      <c r="D35" s="100"/>
      <c r="E35" s="105"/>
      <c r="F35" s="101"/>
      <c r="G35" s="101"/>
      <c r="I35" s="101"/>
    </row>
    <row r="36" spans="1:9" x14ac:dyDescent="0.3">
      <c r="A36" s="100">
        <v>30</v>
      </c>
      <c r="C36" s="100"/>
      <c r="D36" s="100"/>
      <c r="E36" s="105"/>
      <c r="F36" s="101"/>
      <c r="G36" s="101"/>
      <c r="I36" s="101"/>
    </row>
    <row r="37" spans="1:9" x14ac:dyDescent="0.3">
      <c r="A37" s="100">
        <v>31</v>
      </c>
      <c r="C37" s="100"/>
      <c r="D37" s="100"/>
      <c r="E37" s="105"/>
      <c r="F37" s="101"/>
      <c r="G37" s="101"/>
      <c r="I37" s="101"/>
    </row>
    <row r="39" spans="1:9" x14ac:dyDescent="0.3">
      <c r="A39" s="51" t="s">
        <v>121</v>
      </c>
      <c r="I39" s="108"/>
    </row>
    <row r="40" spans="1:9" ht="39.75" customHeight="1" x14ac:dyDescent="0.3">
      <c r="A40" s="153" t="s">
        <v>82</v>
      </c>
      <c r="B40" s="153"/>
      <c r="C40" s="153"/>
      <c r="D40" s="153"/>
      <c r="E40" s="153"/>
      <c r="F40" s="153"/>
      <c r="G40" s="153"/>
      <c r="H40" s="153"/>
      <c r="I40" s="153"/>
    </row>
  </sheetData>
  <mergeCells count="7">
    <mergeCell ref="A40:I40"/>
    <mergeCell ref="A2:C2"/>
    <mergeCell ref="A3:C3"/>
    <mergeCell ref="D2:I2"/>
    <mergeCell ref="D3:I3"/>
    <mergeCell ref="C5:D5"/>
    <mergeCell ref="F5:G5"/>
  </mergeCells>
  <pageMargins left="0.23622047244094491" right="0.23622047244094491" top="0.74803149606299213" bottom="0.74803149606299213" header="0.31496062992125984" footer="0.31496062992125984"/>
  <pageSetup paperSize="9" scale="96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34D3D4D3-2AD6-4E06-8A54-349B4CB102E3}">
          <x14:formula1>
            <xm:f>Listen!$B$68:$B$80</xm:f>
          </x14:formula1>
          <xm:sqref>D3:I3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77AAD-2A0D-4C22-B93B-923F18700705}">
  <sheetPr>
    <pageSetUpPr fitToPage="1"/>
  </sheetPr>
  <dimension ref="A2:H40"/>
  <sheetViews>
    <sheetView zoomScaleNormal="100" workbookViewId="0">
      <selection activeCell="E7" sqref="E7:F7"/>
    </sheetView>
  </sheetViews>
  <sheetFormatPr baseColWidth="10" defaultColWidth="11.44140625" defaultRowHeight="14.4" x14ac:dyDescent="0.3"/>
  <cols>
    <col min="1" max="1" width="7.5546875" style="1" customWidth="1"/>
    <col min="2" max="2" width="2.33203125" style="1" customWidth="1"/>
    <col min="3" max="3" width="11.33203125" style="1" customWidth="1"/>
    <col min="4" max="4" width="12.88671875" style="1" customWidth="1"/>
    <col min="5" max="5" width="20.33203125" style="1" bestFit="1" customWidth="1"/>
    <col min="6" max="6" width="18.5546875" style="1" bestFit="1" customWidth="1"/>
    <col min="7" max="7" width="55.44140625" style="1" customWidth="1"/>
    <col min="8" max="8" width="35.5546875" style="1" customWidth="1"/>
    <col min="9" max="32" width="3.6640625" style="1" customWidth="1"/>
    <col min="33" max="16384" width="11.44140625" style="1"/>
  </cols>
  <sheetData>
    <row r="2" spans="1:8" x14ac:dyDescent="0.3">
      <c r="A2" s="154" t="s">
        <v>113</v>
      </c>
      <c r="B2" s="155"/>
      <c r="C2" s="155"/>
      <c r="D2" s="122"/>
      <c r="E2" s="122"/>
      <c r="F2" s="122"/>
      <c r="G2" s="122"/>
      <c r="H2" s="122"/>
    </row>
    <row r="3" spans="1:8" x14ac:dyDescent="0.3">
      <c r="A3" s="154" t="s">
        <v>114</v>
      </c>
      <c r="B3" s="154"/>
      <c r="C3" s="154"/>
      <c r="D3" s="122" t="s">
        <v>95</v>
      </c>
      <c r="E3" s="122"/>
      <c r="F3" s="122"/>
      <c r="G3" s="122"/>
      <c r="H3" s="122"/>
    </row>
    <row r="4" spans="1:8" x14ac:dyDescent="0.3">
      <c r="A4" s="154" t="s">
        <v>100</v>
      </c>
      <c r="B4" s="155"/>
      <c r="C4" s="155"/>
      <c r="D4" s="122" t="s">
        <v>71</v>
      </c>
      <c r="E4" s="122"/>
      <c r="F4" s="122"/>
      <c r="G4" s="122"/>
      <c r="H4" s="122"/>
    </row>
    <row r="5" spans="1:8" x14ac:dyDescent="0.3">
      <c r="A5" s="49"/>
    </row>
    <row r="6" spans="1:8" ht="15" customHeight="1" x14ac:dyDescent="0.3">
      <c r="C6" s="161"/>
      <c r="D6" s="162"/>
      <c r="E6" s="162"/>
      <c r="F6" s="162"/>
      <c r="G6" s="162"/>
      <c r="H6" s="163"/>
    </row>
    <row r="7" spans="1:8" ht="39.6" x14ac:dyDescent="0.3">
      <c r="A7" s="107" t="s">
        <v>80</v>
      </c>
      <c r="C7" s="103" t="s">
        <v>4</v>
      </c>
      <c r="D7" s="103" t="s">
        <v>5</v>
      </c>
      <c r="E7" s="103" t="s">
        <v>116</v>
      </c>
      <c r="F7" s="118" t="s">
        <v>117</v>
      </c>
      <c r="G7" s="118" t="s">
        <v>118</v>
      </c>
      <c r="H7" s="103" t="s">
        <v>115</v>
      </c>
    </row>
    <row r="8" spans="1:8" x14ac:dyDescent="0.3">
      <c r="A8" s="100">
        <v>1</v>
      </c>
      <c r="C8" s="116"/>
      <c r="D8" s="116"/>
      <c r="E8" s="111"/>
      <c r="F8" s="111"/>
      <c r="G8" s="111"/>
      <c r="H8" s="115"/>
    </row>
    <row r="9" spans="1:8" x14ac:dyDescent="0.3">
      <c r="A9" s="100">
        <v>2</v>
      </c>
      <c r="C9" s="100"/>
      <c r="D9" s="100"/>
      <c r="E9" s="111"/>
      <c r="F9" s="111"/>
      <c r="G9" s="111"/>
      <c r="H9" s="115"/>
    </row>
    <row r="10" spans="1:8" x14ac:dyDescent="0.3">
      <c r="A10" s="100">
        <v>3</v>
      </c>
      <c r="C10" s="100"/>
      <c r="D10" s="100"/>
      <c r="E10" s="111"/>
      <c r="F10" s="111"/>
      <c r="G10" s="111"/>
      <c r="H10" s="115"/>
    </row>
    <row r="11" spans="1:8" x14ac:dyDescent="0.3">
      <c r="A11" s="100">
        <v>4</v>
      </c>
      <c r="C11" s="100"/>
      <c r="D11" s="100"/>
      <c r="E11" s="111"/>
      <c r="F11" s="111"/>
      <c r="G11" s="111"/>
      <c r="H11" s="115"/>
    </row>
    <row r="12" spans="1:8" x14ac:dyDescent="0.3">
      <c r="A12" s="100">
        <v>5</v>
      </c>
      <c r="C12" s="100"/>
      <c r="D12" s="100"/>
      <c r="E12" s="111"/>
      <c r="F12" s="111"/>
      <c r="G12" s="111"/>
      <c r="H12" s="115"/>
    </row>
    <row r="13" spans="1:8" x14ac:dyDescent="0.3">
      <c r="A13" s="100">
        <v>6</v>
      </c>
      <c r="C13" s="100"/>
      <c r="D13" s="100"/>
      <c r="E13" s="111"/>
      <c r="F13" s="111"/>
      <c r="G13" s="111"/>
      <c r="H13" s="115"/>
    </row>
    <row r="14" spans="1:8" x14ac:dyDescent="0.3">
      <c r="A14" s="100">
        <v>7</v>
      </c>
      <c r="C14" s="100"/>
      <c r="D14" s="100"/>
      <c r="E14" s="111"/>
      <c r="F14" s="111"/>
      <c r="G14" s="111"/>
      <c r="H14" s="115"/>
    </row>
    <row r="15" spans="1:8" x14ac:dyDescent="0.3">
      <c r="A15" s="100">
        <v>8</v>
      </c>
      <c r="C15" s="100"/>
      <c r="D15" s="100"/>
      <c r="E15" s="111"/>
      <c r="F15" s="111"/>
      <c r="G15" s="111"/>
      <c r="H15" s="115"/>
    </row>
    <row r="16" spans="1:8" x14ac:dyDescent="0.3">
      <c r="A16" s="100">
        <v>9</v>
      </c>
      <c r="C16" s="100"/>
      <c r="D16" s="100"/>
      <c r="E16" s="111"/>
      <c r="F16" s="111"/>
      <c r="G16" s="111"/>
      <c r="H16" s="115"/>
    </row>
    <row r="17" spans="1:8" x14ac:dyDescent="0.3">
      <c r="A17" s="100">
        <v>10</v>
      </c>
      <c r="C17" s="100"/>
      <c r="D17" s="100"/>
      <c r="E17" s="111"/>
      <c r="F17" s="111"/>
      <c r="G17" s="111"/>
      <c r="H17" s="115"/>
    </row>
    <row r="18" spans="1:8" x14ac:dyDescent="0.3">
      <c r="A18" s="100">
        <v>11</v>
      </c>
      <c r="C18" s="100"/>
      <c r="D18" s="100"/>
      <c r="E18" s="111"/>
      <c r="F18" s="111"/>
      <c r="G18" s="111"/>
      <c r="H18" s="115"/>
    </row>
    <row r="19" spans="1:8" x14ac:dyDescent="0.3">
      <c r="A19" s="100">
        <v>12</v>
      </c>
      <c r="C19" s="100"/>
      <c r="D19" s="102"/>
      <c r="E19" s="112"/>
      <c r="F19" s="112"/>
      <c r="G19" s="112"/>
      <c r="H19" s="115"/>
    </row>
    <row r="20" spans="1:8" x14ac:dyDescent="0.3">
      <c r="A20" s="100">
        <v>13</v>
      </c>
      <c r="C20" s="100"/>
      <c r="D20" s="100"/>
      <c r="E20" s="111"/>
      <c r="F20" s="111"/>
      <c r="G20" s="111"/>
      <c r="H20" s="115"/>
    </row>
    <row r="21" spans="1:8" x14ac:dyDescent="0.3">
      <c r="A21" s="100">
        <v>14</v>
      </c>
      <c r="C21" s="100"/>
      <c r="D21" s="100"/>
      <c r="E21" s="111"/>
      <c r="F21" s="111"/>
      <c r="G21" s="111"/>
      <c r="H21" s="115"/>
    </row>
    <row r="22" spans="1:8" x14ac:dyDescent="0.3">
      <c r="A22" s="100">
        <v>15</v>
      </c>
      <c r="C22" s="100"/>
      <c r="D22" s="100"/>
      <c r="E22" s="111"/>
      <c r="F22" s="111"/>
      <c r="G22" s="111"/>
      <c r="H22" s="115"/>
    </row>
    <row r="23" spans="1:8" x14ac:dyDescent="0.3">
      <c r="A23" s="100">
        <v>16</v>
      </c>
      <c r="C23" s="100"/>
      <c r="D23" s="100"/>
      <c r="E23" s="111"/>
      <c r="F23" s="111"/>
      <c r="G23" s="111"/>
      <c r="H23" s="115"/>
    </row>
    <row r="24" spans="1:8" x14ac:dyDescent="0.3">
      <c r="A24" s="100">
        <v>17</v>
      </c>
      <c r="C24" s="100"/>
      <c r="D24" s="100"/>
      <c r="E24" s="111"/>
      <c r="F24" s="111"/>
      <c r="G24" s="111"/>
      <c r="H24" s="115"/>
    </row>
    <row r="25" spans="1:8" x14ac:dyDescent="0.3">
      <c r="A25" s="100">
        <v>18</v>
      </c>
      <c r="C25" s="100"/>
      <c r="D25" s="100"/>
      <c r="E25" s="111"/>
      <c r="F25" s="111"/>
      <c r="G25" s="111"/>
      <c r="H25" s="115"/>
    </row>
    <row r="26" spans="1:8" x14ac:dyDescent="0.3">
      <c r="A26" s="100">
        <v>19</v>
      </c>
      <c r="C26" s="100"/>
      <c r="D26" s="100"/>
      <c r="E26" s="111"/>
      <c r="F26" s="111"/>
      <c r="G26" s="111"/>
      <c r="H26" s="115"/>
    </row>
    <row r="27" spans="1:8" x14ac:dyDescent="0.3">
      <c r="A27" s="100">
        <v>20</v>
      </c>
      <c r="C27" s="100"/>
      <c r="D27" s="100"/>
      <c r="E27" s="111"/>
      <c r="F27" s="111"/>
      <c r="G27" s="111"/>
      <c r="H27" s="115"/>
    </row>
    <row r="28" spans="1:8" x14ac:dyDescent="0.3">
      <c r="A28" s="100">
        <v>21</v>
      </c>
      <c r="C28" s="100"/>
      <c r="D28" s="100"/>
      <c r="E28" s="111"/>
      <c r="F28" s="111"/>
      <c r="G28" s="111"/>
      <c r="H28" s="115"/>
    </row>
    <row r="29" spans="1:8" x14ac:dyDescent="0.3">
      <c r="A29" s="100">
        <v>22</v>
      </c>
      <c r="C29" s="100"/>
      <c r="D29" s="100"/>
      <c r="E29" s="111"/>
      <c r="F29" s="111"/>
      <c r="G29" s="111"/>
      <c r="H29" s="115"/>
    </row>
    <row r="30" spans="1:8" x14ac:dyDescent="0.3">
      <c r="A30" s="100">
        <v>23</v>
      </c>
      <c r="C30" s="100"/>
      <c r="D30" s="100"/>
      <c r="E30" s="111"/>
      <c r="F30" s="111"/>
      <c r="G30" s="111"/>
      <c r="H30" s="115"/>
    </row>
    <row r="31" spans="1:8" x14ac:dyDescent="0.3">
      <c r="A31" s="100">
        <v>24</v>
      </c>
      <c r="C31" s="100"/>
      <c r="D31" s="100"/>
      <c r="E31" s="111"/>
      <c r="F31" s="111"/>
      <c r="G31" s="111"/>
      <c r="H31" s="115"/>
    </row>
    <row r="32" spans="1:8" x14ac:dyDescent="0.3">
      <c r="A32" s="100">
        <v>25</v>
      </c>
      <c r="C32" s="100"/>
      <c r="D32" s="100"/>
      <c r="E32" s="111"/>
      <c r="F32" s="111"/>
      <c r="G32" s="111"/>
      <c r="H32" s="115"/>
    </row>
    <row r="33" spans="1:8" x14ac:dyDescent="0.3">
      <c r="A33" s="100">
        <v>26</v>
      </c>
      <c r="C33" s="100"/>
      <c r="D33" s="100"/>
      <c r="E33" s="111"/>
      <c r="F33" s="111"/>
      <c r="G33" s="111"/>
      <c r="H33" s="115"/>
    </row>
    <row r="34" spans="1:8" x14ac:dyDescent="0.3">
      <c r="A34" s="100">
        <v>27</v>
      </c>
      <c r="C34" s="100"/>
      <c r="D34" s="100"/>
      <c r="E34" s="111"/>
      <c r="F34" s="111"/>
      <c r="G34" s="111"/>
      <c r="H34" s="115"/>
    </row>
    <row r="35" spans="1:8" x14ac:dyDescent="0.3">
      <c r="A35" s="100">
        <v>28</v>
      </c>
      <c r="C35" s="100"/>
      <c r="D35" s="100"/>
      <c r="E35" s="111"/>
      <c r="F35" s="111"/>
      <c r="G35" s="111"/>
      <c r="H35" s="115"/>
    </row>
    <row r="36" spans="1:8" x14ac:dyDescent="0.3">
      <c r="A36" s="100">
        <v>29</v>
      </c>
      <c r="C36" s="100"/>
      <c r="D36" s="100"/>
      <c r="E36" s="111"/>
      <c r="F36" s="111"/>
      <c r="G36" s="111"/>
      <c r="H36" s="115"/>
    </row>
    <row r="37" spans="1:8" x14ac:dyDescent="0.3">
      <c r="A37" s="100">
        <v>30</v>
      </c>
      <c r="C37" s="100"/>
      <c r="D37" s="100"/>
      <c r="E37" s="111"/>
      <c r="F37" s="111"/>
      <c r="G37" s="111"/>
      <c r="H37" s="115"/>
    </row>
    <row r="38" spans="1:8" x14ac:dyDescent="0.3">
      <c r="A38" s="100">
        <v>31</v>
      </c>
      <c r="C38" s="100"/>
      <c r="D38" s="100"/>
      <c r="E38" s="111"/>
      <c r="F38" s="111"/>
      <c r="G38" s="111"/>
      <c r="H38" s="115"/>
    </row>
    <row r="39" spans="1:8" x14ac:dyDescent="0.3">
      <c r="A39" s="105"/>
      <c r="C39" s="105"/>
      <c r="D39" s="105"/>
      <c r="E39" s="113"/>
      <c r="F39" s="113"/>
      <c r="G39" s="113"/>
      <c r="H39" s="108"/>
    </row>
    <row r="40" spans="1:8" x14ac:dyDescent="0.3">
      <c r="A40" s="105"/>
      <c r="C40" s="109" t="s">
        <v>6</v>
      </c>
      <c r="D40" s="110"/>
      <c r="E40" s="114">
        <f>SUM(E8:E38)</f>
        <v>0</v>
      </c>
      <c r="F40" s="114">
        <f>SUM(F8:F38)</f>
        <v>0</v>
      </c>
      <c r="G40" s="119"/>
      <c r="H40" s="108"/>
    </row>
  </sheetData>
  <mergeCells count="7">
    <mergeCell ref="D2:H2"/>
    <mergeCell ref="A3:C3"/>
    <mergeCell ref="C6:H6"/>
    <mergeCell ref="D4:H4"/>
    <mergeCell ref="D3:H3"/>
    <mergeCell ref="A2:C2"/>
    <mergeCell ref="A4:C4"/>
  </mergeCells>
  <conditionalFormatting sqref="D2:H4">
    <cfRule type="expression" dxfId="0" priority="1">
      <formula>$H$38="nein"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0" orientation="landscape" verticalDpi="0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D16FD844-4F61-49CD-88CB-D65402AFE75A}">
          <x14:formula1>
            <xm:f>Listen!$B$48:$B$53</xm:f>
          </x14:formula1>
          <xm:sqref>D4:H4</xm:sqref>
        </x14:dataValidation>
        <x14:dataValidation type="list" allowBlank="1" showInputMessage="1" showErrorMessage="1" promptTitle="Monat auswählen" xr:uid="{A28A963D-E8C8-4A65-A189-DD440467D1D3}">
          <x14:formula1>
            <xm:f>Listen!$B$68:$B$80</xm:f>
          </x14:formula1>
          <xm:sqref>D3:H3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>
    <pageSetUpPr fitToPage="1"/>
  </sheetPr>
  <dimension ref="A1:N80"/>
  <sheetViews>
    <sheetView zoomScaleNormal="100" workbookViewId="0">
      <selection activeCell="C3" sqref="C3"/>
    </sheetView>
  </sheetViews>
  <sheetFormatPr baseColWidth="10" defaultColWidth="11.44140625" defaultRowHeight="14.4" x14ac:dyDescent="0.3"/>
  <cols>
    <col min="1" max="1" width="5.44140625" style="1" bestFit="1" customWidth="1"/>
    <col min="2" max="2" width="53.33203125" style="1" customWidth="1"/>
    <col min="3" max="3" width="35.5546875" style="1" bestFit="1" customWidth="1"/>
    <col min="4" max="4" width="16.33203125" style="1" bestFit="1" customWidth="1"/>
    <col min="5" max="5" width="21.44140625" style="1" hidden="1" customWidth="1"/>
    <col min="6" max="6" width="17.88671875" style="1" hidden="1" customWidth="1"/>
    <col min="7" max="7" width="20.6640625" style="1" hidden="1" customWidth="1"/>
    <col min="8" max="8" width="18.33203125" style="1" hidden="1" customWidth="1"/>
    <col min="9" max="9" width="13.6640625" style="1" bestFit="1" customWidth="1"/>
    <col min="10" max="10" width="18.109375" style="1" bestFit="1" customWidth="1"/>
    <col min="11" max="11" width="19" style="1" hidden="1" customWidth="1"/>
    <col min="12" max="12" width="22.88671875" style="1" customWidth="1"/>
    <col min="13" max="13" width="20.44140625" style="1" bestFit="1" customWidth="1"/>
    <col min="14" max="14" width="17.88671875" style="1" bestFit="1" customWidth="1"/>
    <col min="15" max="16384" width="11.44140625" style="1"/>
  </cols>
  <sheetData>
    <row r="1" spans="1:14" x14ac:dyDescent="0.3">
      <c r="A1" s="4" t="s">
        <v>15</v>
      </c>
      <c r="B1" s="4" t="s">
        <v>16</v>
      </c>
      <c r="C1" s="4" t="s">
        <v>17</v>
      </c>
      <c r="D1" s="4" t="s">
        <v>18</v>
      </c>
    </row>
    <row r="2" spans="1:14" x14ac:dyDescent="0.3">
      <c r="A2" s="3">
        <v>1</v>
      </c>
      <c r="B2" s="2" t="s">
        <v>58</v>
      </c>
      <c r="C2" s="2" t="s">
        <v>68</v>
      </c>
      <c r="D2" s="1" t="s">
        <v>69</v>
      </c>
    </row>
    <row r="3" spans="1:14" x14ac:dyDescent="0.3">
      <c r="A3" s="3">
        <v>1</v>
      </c>
      <c r="B3" s="2" t="s">
        <v>53</v>
      </c>
      <c r="C3" s="2" t="s">
        <v>122</v>
      </c>
      <c r="D3" s="1" t="s">
        <v>19</v>
      </c>
    </row>
    <row r="4" spans="1:14" x14ac:dyDescent="0.3">
      <c r="A4" s="3">
        <v>2</v>
      </c>
      <c r="B4" s="1" t="s">
        <v>10</v>
      </c>
      <c r="C4" s="1" t="s">
        <v>20</v>
      </c>
      <c r="D4" s="1" t="s">
        <v>19</v>
      </c>
    </row>
    <row r="5" spans="1:14" x14ac:dyDescent="0.3">
      <c r="A5" s="3">
        <v>3</v>
      </c>
      <c r="B5" s="2" t="s">
        <v>8</v>
      </c>
      <c r="C5" s="2" t="s">
        <v>21</v>
      </c>
      <c r="D5" s="1" t="s">
        <v>19</v>
      </c>
    </row>
    <row r="6" spans="1:14" x14ac:dyDescent="0.3">
      <c r="A6" s="3">
        <v>4</v>
      </c>
      <c r="B6" s="2" t="s">
        <v>12</v>
      </c>
      <c r="C6" s="2" t="s">
        <v>22</v>
      </c>
      <c r="D6" s="1" t="s">
        <v>19</v>
      </c>
    </row>
    <row r="7" spans="1:14" x14ac:dyDescent="0.3">
      <c r="A7" s="3">
        <v>5</v>
      </c>
      <c r="B7" s="2" t="s">
        <v>13</v>
      </c>
      <c r="C7" s="2" t="s">
        <v>23</v>
      </c>
      <c r="D7" s="1" t="s">
        <v>19</v>
      </c>
    </row>
    <row r="8" spans="1:14" x14ac:dyDescent="0.3">
      <c r="A8" s="3">
        <v>6</v>
      </c>
      <c r="B8" s="2" t="s">
        <v>24</v>
      </c>
      <c r="C8" s="2" t="s">
        <v>25</v>
      </c>
      <c r="D8" s="1" t="s">
        <v>19</v>
      </c>
    </row>
    <row r="9" spans="1:14" x14ac:dyDescent="0.3">
      <c r="A9" s="3">
        <v>7</v>
      </c>
      <c r="B9" s="2" t="s">
        <v>11</v>
      </c>
      <c r="C9" s="2" t="s">
        <v>26</v>
      </c>
      <c r="D9" s="1" t="s">
        <v>19</v>
      </c>
    </row>
    <row r="10" spans="1:14" x14ac:dyDescent="0.3">
      <c r="A10" s="3">
        <v>8</v>
      </c>
      <c r="B10" s="2" t="s">
        <v>9</v>
      </c>
      <c r="C10" s="2" t="s">
        <v>27</v>
      </c>
      <c r="D10" s="1" t="s">
        <v>19</v>
      </c>
    </row>
    <row r="11" spans="1:14" x14ac:dyDescent="0.3">
      <c r="A11" s="3">
        <v>9</v>
      </c>
      <c r="B11" s="2" t="s">
        <v>14</v>
      </c>
      <c r="C11" s="2" t="s">
        <v>28</v>
      </c>
      <c r="D11" s="1" t="s">
        <v>19</v>
      </c>
    </row>
    <row r="13" spans="1:14" x14ac:dyDescent="0.3">
      <c r="B13" s="1">
        <v>1</v>
      </c>
      <c r="C13" s="1">
        <v>2</v>
      </c>
      <c r="D13" s="1">
        <v>3</v>
      </c>
      <c r="E13" s="1">
        <v>4</v>
      </c>
      <c r="F13" s="1">
        <v>5</v>
      </c>
      <c r="G13" s="1">
        <v>6</v>
      </c>
      <c r="H13" s="1">
        <v>7</v>
      </c>
      <c r="I13" s="1">
        <v>8</v>
      </c>
      <c r="J13" s="1">
        <v>9</v>
      </c>
      <c r="K13" s="1">
        <v>10</v>
      </c>
      <c r="L13" s="1">
        <v>11</v>
      </c>
      <c r="M13" s="1">
        <v>12</v>
      </c>
      <c r="N13" s="1">
        <v>13</v>
      </c>
    </row>
    <row r="14" spans="1:14" x14ac:dyDescent="0.3">
      <c r="B14" s="11" t="s">
        <v>70</v>
      </c>
      <c r="C14" s="12" t="s">
        <v>36</v>
      </c>
      <c r="D14" s="13" t="s">
        <v>37</v>
      </c>
      <c r="E14" s="14"/>
      <c r="F14" s="14"/>
      <c r="G14" s="15"/>
      <c r="H14" s="15"/>
      <c r="I14" s="28" t="s">
        <v>48</v>
      </c>
      <c r="J14" s="29" t="s">
        <v>49</v>
      </c>
      <c r="K14" s="34"/>
      <c r="L14" s="37" t="s">
        <v>50</v>
      </c>
      <c r="M14" s="41" t="s">
        <v>52</v>
      </c>
      <c r="N14" s="46" t="s">
        <v>3</v>
      </c>
    </row>
    <row r="15" spans="1:14" ht="15" customHeight="1" x14ac:dyDescent="0.3">
      <c r="A15" s="3">
        <v>1</v>
      </c>
      <c r="B15" s="25" t="s">
        <v>29</v>
      </c>
      <c r="C15" s="53">
        <v>261.10000000000002</v>
      </c>
      <c r="D15" s="16">
        <f>+C15*0.8</f>
        <v>208.88000000000002</v>
      </c>
      <c r="E15" s="19"/>
      <c r="F15" s="19"/>
      <c r="G15" s="22"/>
      <c r="H15" s="22"/>
      <c r="I15" s="30">
        <v>39.200000000000003</v>
      </c>
      <c r="J15" s="56">
        <f>+I15*0.8</f>
        <v>31.360000000000003</v>
      </c>
      <c r="K15" s="35"/>
      <c r="L15" s="39">
        <v>0</v>
      </c>
      <c r="M15" s="42">
        <v>49.7</v>
      </c>
      <c r="N15" s="43">
        <v>49.7</v>
      </c>
    </row>
    <row r="16" spans="1:14" ht="15" customHeight="1" x14ac:dyDescent="0.3">
      <c r="A16" s="3">
        <v>2</v>
      </c>
      <c r="B16" s="26" t="s">
        <v>30</v>
      </c>
      <c r="C16" s="54">
        <v>168.1</v>
      </c>
      <c r="D16" s="17">
        <f t="shared" ref="D16:D24" si="0">+C16*0.8</f>
        <v>134.47999999999999</v>
      </c>
      <c r="E16" s="20"/>
      <c r="F16" s="20"/>
      <c r="G16" s="23"/>
      <c r="H16" s="23"/>
      <c r="I16" s="30">
        <v>0</v>
      </c>
      <c r="J16" s="31">
        <v>0</v>
      </c>
      <c r="K16" s="35"/>
      <c r="L16" s="38">
        <v>663</v>
      </c>
      <c r="M16" s="42">
        <v>48.7</v>
      </c>
      <c r="N16" s="43">
        <v>0</v>
      </c>
    </row>
    <row r="17" spans="1:14" ht="15" customHeight="1" x14ac:dyDescent="0.3">
      <c r="A17" s="3">
        <v>3</v>
      </c>
      <c r="B17" s="26" t="s">
        <v>31</v>
      </c>
      <c r="C17" s="54">
        <v>101.1</v>
      </c>
      <c r="D17" s="17">
        <f t="shared" si="0"/>
        <v>80.88</v>
      </c>
      <c r="E17" s="20"/>
      <c r="F17" s="20"/>
      <c r="G17" s="23"/>
      <c r="H17" s="23"/>
      <c r="I17" s="30">
        <v>0</v>
      </c>
      <c r="J17" s="31">
        <v>0</v>
      </c>
      <c r="K17" s="35"/>
      <c r="L17" s="38">
        <f>+L16</f>
        <v>663</v>
      </c>
      <c r="M17" s="42">
        <v>48.7</v>
      </c>
      <c r="N17" s="43">
        <v>0</v>
      </c>
    </row>
    <row r="18" spans="1:14" ht="15" customHeight="1" x14ac:dyDescent="0.3">
      <c r="A18" s="3">
        <v>4</v>
      </c>
      <c r="B18" s="26" t="s">
        <v>32</v>
      </c>
      <c r="C18" s="54">
        <v>339</v>
      </c>
      <c r="D18" s="17">
        <f t="shared" si="0"/>
        <v>271.2</v>
      </c>
      <c r="E18" s="20"/>
      <c r="F18" s="20"/>
      <c r="G18" s="23"/>
      <c r="H18" s="23"/>
      <c r="I18" s="30">
        <v>50.9</v>
      </c>
      <c r="J18" s="31">
        <f>+I18*0.8</f>
        <v>40.72</v>
      </c>
      <c r="K18" s="35"/>
      <c r="L18" s="38">
        <v>0</v>
      </c>
      <c r="M18" s="42">
        <v>48.7</v>
      </c>
      <c r="N18" s="43">
        <f>+N15</f>
        <v>49.7</v>
      </c>
    </row>
    <row r="19" spans="1:14" ht="15" customHeight="1" x14ac:dyDescent="0.3">
      <c r="A19" s="3">
        <v>5</v>
      </c>
      <c r="B19" s="26" t="s">
        <v>33</v>
      </c>
      <c r="C19" s="54">
        <v>184.6</v>
      </c>
      <c r="D19" s="17">
        <f t="shared" si="0"/>
        <v>147.68</v>
      </c>
      <c r="E19" s="20"/>
      <c r="F19" s="20"/>
      <c r="G19" s="23"/>
      <c r="H19" s="23"/>
      <c r="I19" s="30">
        <v>0</v>
      </c>
      <c r="J19" s="32">
        <v>0</v>
      </c>
      <c r="K19" s="35"/>
      <c r="L19" s="38">
        <f>+L16</f>
        <v>663</v>
      </c>
      <c r="M19" s="42">
        <v>48.7</v>
      </c>
      <c r="N19" s="43">
        <v>0</v>
      </c>
    </row>
    <row r="20" spans="1:14" ht="15" customHeight="1" x14ac:dyDescent="0.3">
      <c r="A20" s="3">
        <v>6</v>
      </c>
      <c r="B20" s="26" t="s">
        <v>34</v>
      </c>
      <c r="C20" s="54">
        <f>+C17</f>
        <v>101.1</v>
      </c>
      <c r="D20" s="17">
        <f t="shared" si="0"/>
        <v>80.88</v>
      </c>
      <c r="E20" s="20"/>
      <c r="F20" s="20"/>
      <c r="G20" s="23"/>
      <c r="H20" s="23"/>
      <c r="I20" s="30">
        <v>0</v>
      </c>
      <c r="J20" s="32">
        <v>0</v>
      </c>
      <c r="K20" s="35"/>
      <c r="L20" s="38">
        <f>+L16</f>
        <v>663</v>
      </c>
      <c r="M20" s="42">
        <v>48.7</v>
      </c>
      <c r="N20" s="43"/>
    </row>
    <row r="21" spans="1:14" ht="15" customHeight="1" x14ac:dyDescent="0.3">
      <c r="A21" s="3">
        <v>7</v>
      </c>
      <c r="B21" s="26" t="s">
        <v>57</v>
      </c>
      <c r="C21" s="54">
        <v>551.70000000000005</v>
      </c>
      <c r="D21" s="17">
        <f t="shared" si="0"/>
        <v>441.36000000000007</v>
      </c>
      <c r="E21" s="20"/>
      <c r="F21" s="20"/>
      <c r="G21" s="23"/>
      <c r="H21" s="23"/>
      <c r="I21" s="30">
        <v>82.8</v>
      </c>
      <c r="J21" s="31">
        <f>+I21*0.8</f>
        <v>66.239999999999995</v>
      </c>
      <c r="K21" s="35"/>
      <c r="L21" s="38">
        <v>0</v>
      </c>
      <c r="M21" s="42">
        <v>0</v>
      </c>
      <c r="N21" s="43">
        <f>+N18</f>
        <v>49.7</v>
      </c>
    </row>
    <row r="22" spans="1:14" ht="15" customHeight="1" x14ac:dyDescent="0.3">
      <c r="A22" s="3">
        <v>8</v>
      </c>
      <c r="B22" s="26" t="s">
        <v>63</v>
      </c>
      <c r="C22" s="54">
        <v>95</v>
      </c>
      <c r="D22" s="17">
        <f t="shared" si="0"/>
        <v>76</v>
      </c>
      <c r="E22" s="20"/>
      <c r="F22" s="20"/>
      <c r="G22" s="23"/>
      <c r="H22" s="23"/>
      <c r="I22" s="30">
        <v>0</v>
      </c>
      <c r="J22" s="32">
        <v>0</v>
      </c>
      <c r="K22" s="35"/>
      <c r="L22" s="38">
        <f>+L16</f>
        <v>663</v>
      </c>
      <c r="M22" s="42">
        <v>48.7</v>
      </c>
      <c r="N22" s="43">
        <v>0</v>
      </c>
    </row>
    <row r="23" spans="1:14" ht="15" customHeight="1" x14ac:dyDescent="0.3">
      <c r="A23" s="3">
        <v>10</v>
      </c>
      <c r="B23" s="26" t="s">
        <v>64</v>
      </c>
      <c r="C23" s="54">
        <v>147.80000000000001</v>
      </c>
      <c r="D23" s="17">
        <f t="shared" si="0"/>
        <v>118.24000000000001</v>
      </c>
      <c r="E23" s="20"/>
      <c r="F23" s="20"/>
      <c r="G23" s="23"/>
      <c r="H23" s="23"/>
      <c r="I23" s="30">
        <v>0</v>
      </c>
      <c r="J23" s="32">
        <v>0</v>
      </c>
      <c r="K23" s="35"/>
      <c r="L23" s="38">
        <f>+L16</f>
        <v>663</v>
      </c>
      <c r="M23" s="42">
        <v>48.7</v>
      </c>
      <c r="N23" s="43">
        <f>+N21</f>
        <v>49.7</v>
      </c>
    </row>
    <row r="24" spans="1:14" ht="15" customHeight="1" x14ac:dyDescent="0.3">
      <c r="A24" s="3">
        <v>11</v>
      </c>
      <c r="B24" s="27" t="s">
        <v>65</v>
      </c>
      <c r="C24" s="55">
        <v>543.5</v>
      </c>
      <c r="D24" s="18">
        <f t="shared" si="0"/>
        <v>434.8</v>
      </c>
      <c r="E24" s="21"/>
      <c r="F24" s="21"/>
      <c r="G24" s="24"/>
      <c r="H24" s="24"/>
      <c r="I24" s="33">
        <v>81.5</v>
      </c>
      <c r="J24" s="57">
        <f>+I24*0.8</f>
        <v>65.2</v>
      </c>
      <c r="K24" s="36"/>
      <c r="L24" s="40">
        <f>+L16</f>
        <v>663</v>
      </c>
      <c r="M24" s="44">
        <v>48.7</v>
      </c>
      <c r="N24" s="45">
        <v>0</v>
      </c>
    </row>
    <row r="25" spans="1:14" ht="15" customHeight="1" x14ac:dyDescent="0.3">
      <c r="A25" s="3"/>
    </row>
    <row r="27" spans="1:14" x14ac:dyDescent="0.3">
      <c r="D27" s="7" t="s">
        <v>72</v>
      </c>
    </row>
    <row r="28" spans="1:14" x14ac:dyDescent="0.3">
      <c r="D28" s="9">
        <v>0</v>
      </c>
    </row>
    <row r="29" spans="1:14" x14ac:dyDescent="0.3">
      <c r="D29" s="9">
        <v>0.1</v>
      </c>
    </row>
    <row r="30" spans="1:14" x14ac:dyDescent="0.3">
      <c r="D30" s="9">
        <v>0.13</v>
      </c>
    </row>
    <row r="31" spans="1:14" x14ac:dyDescent="0.3">
      <c r="D31" s="9">
        <v>0.2</v>
      </c>
    </row>
    <row r="32" spans="1:14" x14ac:dyDescent="0.3">
      <c r="D32" s="9"/>
    </row>
    <row r="33" spans="2:4" x14ac:dyDescent="0.3">
      <c r="D33" s="9"/>
    </row>
    <row r="34" spans="2:4" x14ac:dyDescent="0.3">
      <c r="B34" s="6"/>
      <c r="C34" s="6"/>
      <c r="D34" s="6" t="s">
        <v>76</v>
      </c>
    </row>
    <row r="35" spans="2:4" x14ac:dyDescent="0.3">
      <c r="B35" s="10" t="s">
        <v>77</v>
      </c>
      <c r="C35" s="6"/>
      <c r="D35" s="10" t="s">
        <v>77</v>
      </c>
    </row>
    <row r="36" spans="2:4" x14ac:dyDescent="0.3">
      <c r="B36" s="1" t="s">
        <v>78</v>
      </c>
      <c r="C36" s="8"/>
      <c r="D36" s="5" t="s">
        <v>79</v>
      </c>
    </row>
    <row r="37" spans="2:4" x14ac:dyDescent="0.3">
      <c r="B37" s="1" t="s">
        <v>3</v>
      </c>
      <c r="C37" s="8"/>
      <c r="D37" s="5" t="s">
        <v>41</v>
      </c>
    </row>
    <row r="38" spans="2:4" x14ac:dyDescent="0.3">
      <c r="C38" s="8"/>
    </row>
    <row r="39" spans="2:4" hidden="1" x14ac:dyDescent="0.3">
      <c r="B39" s="6"/>
    </row>
    <row r="40" spans="2:4" x14ac:dyDescent="0.3">
      <c r="B40" s="6"/>
    </row>
    <row r="41" spans="2:4" x14ac:dyDescent="0.3">
      <c r="B41" s="6"/>
    </row>
    <row r="45" spans="2:4" hidden="1" x14ac:dyDescent="0.3"/>
    <row r="46" spans="2:4" hidden="1" x14ac:dyDescent="0.3"/>
    <row r="48" spans="2:4" x14ac:dyDescent="0.3">
      <c r="B48" s="47" t="s">
        <v>71</v>
      </c>
      <c r="C48" s="47" t="s">
        <v>66</v>
      </c>
    </row>
    <row r="49" spans="2:3" x14ac:dyDescent="0.3">
      <c r="B49" s="48" t="s">
        <v>62</v>
      </c>
      <c r="C49" s="48">
        <v>49.4</v>
      </c>
    </row>
    <row r="50" spans="2:3" x14ac:dyDescent="0.3">
      <c r="B50" s="48" t="s">
        <v>59</v>
      </c>
      <c r="C50" s="48">
        <v>98.7</v>
      </c>
    </row>
    <row r="51" spans="2:3" x14ac:dyDescent="0.3">
      <c r="B51" s="48" t="s">
        <v>75</v>
      </c>
      <c r="C51" s="48">
        <v>98.7</v>
      </c>
    </row>
    <row r="52" spans="2:3" x14ac:dyDescent="0.3">
      <c r="B52" s="48" t="s">
        <v>60</v>
      </c>
      <c r="C52" s="48">
        <v>69.2</v>
      </c>
    </row>
    <row r="53" spans="2:3" x14ac:dyDescent="0.3">
      <c r="B53" s="48" t="s">
        <v>61</v>
      </c>
      <c r="C53" s="48">
        <v>108.1</v>
      </c>
    </row>
    <row r="54" spans="2:3" x14ac:dyDescent="0.3">
      <c r="B54" s="48" t="s">
        <v>3</v>
      </c>
      <c r="C54" s="48">
        <v>49.7</v>
      </c>
    </row>
    <row r="56" spans="2:3" hidden="1" x14ac:dyDescent="0.3"/>
    <row r="57" spans="2:3" hidden="1" x14ac:dyDescent="0.3"/>
    <row r="58" spans="2:3" hidden="1" x14ac:dyDescent="0.3"/>
    <row r="60" spans="2:3" x14ac:dyDescent="0.3">
      <c r="B60" s="47" t="s">
        <v>74</v>
      </c>
      <c r="C60" s="48"/>
    </row>
    <row r="61" spans="2:3" x14ac:dyDescent="0.3">
      <c r="B61" s="48" t="s">
        <v>3</v>
      </c>
      <c r="C61" s="48">
        <v>49.7</v>
      </c>
    </row>
    <row r="64" spans="2:3" x14ac:dyDescent="0.3">
      <c r="B64" s="47" t="s">
        <v>74</v>
      </c>
      <c r="C64" s="48"/>
    </row>
    <row r="65" spans="2:3" x14ac:dyDescent="0.3">
      <c r="B65" s="48" t="s">
        <v>55</v>
      </c>
      <c r="C65" s="48"/>
    </row>
    <row r="68" spans="2:3" x14ac:dyDescent="0.3">
      <c r="B68" s="47" t="s">
        <v>95</v>
      </c>
    </row>
    <row r="69" spans="2:3" x14ac:dyDescent="0.3">
      <c r="B69" s="48" t="s">
        <v>83</v>
      </c>
    </row>
    <row r="70" spans="2:3" x14ac:dyDescent="0.3">
      <c r="B70" s="48" t="s">
        <v>84</v>
      </c>
    </row>
    <row r="71" spans="2:3" x14ac:dyDescent="0.3">
      <c r="B71" s="48" t="s">
        <v>85</v>
      </c>
    </row>
    <row r="72" spans="2:3" x14ac:dyDescent="0.3">
      <c r="B72" s="48" t="s">
        <v>86</v>
      </c>
    </row>
    <row r="73" spans="2:3" x14ac:dyDescent="0.3">
      <c r="B73" s="48" t="s">
        <v>87</v>
      </c>
    </row>
    <row r="74" spans="2:3" x14ac:dyDescent="0.3">
      <c r="B74" s="48" t="s">
        <v>88</v>
      </c>
    </row>
    <row r="75" spans="2:3" x14ac:dyDescent="0.3">
      <c r="B75" s="48" t="s">
        <v>89</v>
      </c>
    </row>
    <row r="76" spans="2:3" x14ac:dyDescent="0.3">
      <c r="B76" s="48" t="s">
        <v>90</v>
      </c>
    </row>
    <row r="77" spans="2:3" x14ac:dyDescent="0.3">
      <c r="B77" s="48" t="s">
        <v>91</v>
      </c>
    </row>
    <row r="78" spans="2:3" x14ac:dyDescent="0.3">
      <c r="B78" s="48" t="s">
        <v>92</v>
      </c>
    </row>
    <row r="79" spans="2:3" x14ac:dyDescent="0.3">
      <c r="B79" s="48" t="s">
        <v>93</v>
      </c>
    </row>
    <row r="80" spans="2:3" x14ac:dyDescent="0.3">
      <c r="B80" s="48" t="s">
        <v>94</v>
      </c>
    </row>
  </sheetData>
  <pageMargins left="0.23622047244094491" right="0.23622047244094491" top="0.74803149606299213" bottom="0.74803149606299213" header="0.31496062992125984" footer="0.31496062992125984"/>
  <pageSetup paperSize="9" scale="56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10</vt:i4>
      </vt:variant>
    </vt:vector>
  </HeadingPairs>
  <TitlesOfParts>
    <vt:vector size="14" baseType="lpstr">
      <vt:lpstr>Rechnung volle Erziehung</vt:lpstr>
      <vt:lpstr>Anwesenheitsliste</vt:lpstr>
      <vt:lpstr>Betreuungsst. Additivleistung</vt:lpstr>
      <vt:lpstr>Listen</vt:lpstr>
      <vt:lpstr>Auswählen</vt:lpstr>
      <vt:lpstr>Anwesenheitsliste!Druckbereich</vt:lpstr>
      <vt:lpstr>'Betreuungsst. Additivleistung'!Druckbereich</vt:lpstr>
      <vt:lpstr>'Rechnung volle Erziehung'!Druckbereich</vt:lpstr>
      <vt:lpstr>Empfänger</vt:lpstr>
      <vt:lpstr>Leistung_wählen</vt:lpstr>
      <vt:lpstr>Leistungsmonat_auswählen</vt:lpstr>
      <vt:lpstr>Monat_auswählen</vt:lpstr>
      <vt:lpstr>Sozialpädagogische_WG</vt:lpstr>
      <vt:lpstr>Verrechnungsmonat_auswählen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andrea.moritz@tirol.gv.at</dc:creator>
  <cp:lastModifiedBy>UNTERTRIFALLER Anna</cp:lastModifiedBy>
  <cp:lastPrinted>2026-01-26T13:14:01Z</cp:lastPrinted>
  <dcterms:created xsi:type="dcterms:W3CDTF">2018-08-16T14:01:01Z</dcterms:created>
  <dcterms:modified xsi:type="dcterms:W3CDTF">2026-11-03T13:52:10Z</dcterms:modified>
</cp:coreProperties>
</file>