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lle\FRANZ\VA2024\Regierungsvorlage\Internet\"/>
    </mc:Choice>
  </mc:AlternateContent>
  <bookViews>
    <workbookView xWindow="0" yWindow="0" windowWidth="28800" windowHeight="12930"/>
  </bookViews>
  <sheets>
    <sheet name="Anlage 6c_Länd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E40" i="1"/>
  <c r="K31" i="1"/>
  <c r="I31" i="1"/>
  <c r="M31" i="1" s="1"/>
  <c r="M30" i="1"/>
  <c r="K30" i="1"/>
  <c r="I30" i="1"/>
  <c r="M29" i="1"/>
  <c r="K29" i="1"/>
  <c r="I29" i="1"/>
  <c r="K28" i="1"/>
  <c r="I28" i="1"/>
  <c r="M28" i="1" s="1"/>
  <c r="K27" i="1"/>
  <c r="I27" i="1"/>
  <c r="M27" i="1" s="1"/>
  <c r="M26" i="1"/>
  <c r="K26" i="1"/>
  <c r="I26" i="1"/>
  <c r="M25" i="1"/>
  <c r="K25" i="1"/>
  <c r="I25" i="1"/>
  <c r="K24" i="1"/>
  <c r="I24" i="1"/>
  <c r="M24" i="1" s="1"/>
  <c r="K23" i="1"/>
  <c r="I23" i="1"/>
  <c r="M23" i="1" s="1"/>
  <c r="M22" i="1"/>
  <c r="K22" i="1"/>
  <c r="I22" i="1"/>
  <c r="M21" i="1"/>
  <c r="K21" i="1"/>
  <c r="I21" i="1"/>
  <c r="K20" i="1"/>
  <c r="I20" i="1"/>
  <c r="M20" i="1" s="1"/>
  <c r="K19" i="1"/>
  <c r="I19" i="1"/>
  <c r="M19" i="1" s="1"/>
  <c r="M18" i="1"/>
  <c r="K18" i="1"/>
  <c r="I18" i="1"/>
  <c r="M17" i="1"/>
  <c r="K17" i="1"/>
  <c r="K15" i="1" s="1"/>
  <c r="K14" i="1" s="1"/>
  <c r="K34" i="1" s="1"/>
  <c r="K16" i="1"/>
  <c r="I16" i="1"/>
  <c r="M16" i="1" s="1"/>
  <c r="L15" i="1"/>
  <c r="J15" i="1"/>
  <c r="I15" i="1"/>
  <c r="I14" i="1" s="1"/>
  <c r="I34" i="1" s="1"/>
  <c r="H15" i="1"/>
  <c r="G15" i="1"/>
  <c r="F15" i="1"/>
  <c r="E15" i="1"/>
  <c r="E14" i="1" s="1"/>
  <c r="E34" i="1" s="1"/>
  <c r="L14" i="1"/>
  <c r="L34" i="1" s="1"/>
  <c r="J14" i="1"/>
  <c r="J34" i="1" s="1"/>
  <c r="H14" i="1"/>
  <c r="H34" i="1" s="1"/>
  <c r="G14" i="1"/>
  <c r="G34" i="1" s="1"/>
  <c r="F14" i="1"/>
  <c r="F34" i="1" s="1"/>
  <c r="M15" i="1" l="1"/>
  <c r="M14" i="1" s="1"/>
  <c r="M34" i="1" s="1"/>
</calcChain>
</file>

<file path=xl/sharedStrings.xml><?xml version="1.0" encoding="utf-8"?>
<sst xmlns="http://schemas.openxmlformats.org/spreadsheetml/2006/main" count="72" uniqueCount="54">
  <si>
    <t>Anlage 6c - Einzelnachweis über Finanzschulden und Schuldendienst gem. § 32 Abs. 1 und 2 (Länder inkl. Wien)</t>
  </si>
  <si>
    <t>Angaben in Euro (Voranschlag und Rechnungsabschluss)</t>
  </si>
  <si>
    <t>(1)</t>
  </si>
  <si>
    <t>(2)</t>
  </si>
  <si>
    <t>(3)</t>
  </si>
  <si>
    <t>(4)</t>
  </si>
  <si>
    <t>(5)</t>
  </si>
  <si>
    <t>(6)</t>
  </si>
  <si>
    <t>(7)</t>
  </si>
  <si>
    <t>(8)</t>
  </si>
  <si>
    <t>(9) = (7) + (8)</t>
  </si>
  <si>
    <t>(10)</t>
  </si>
  <si>
    <t>(11) = (5) + (6) - (9)</t>
  </si>
  <si>
    <t>(12)</t>
  </si>
  <si>
    <t>(13) = (9) - (10)</t>
  </si>
  <si>
    <t>(14)</t>
  </si>
  <si>
    <t>(15)</t>
  </si>
  <si>
    <t>Konto</t>
  </si>
  <si>
    <t>Währung</t>
  </si>
  <si>
    <t>Darlehenshöhe
gesamt</t>
  </si>
  <si>
    <t>Buchwert/
Stand 31.12. (t-1)</t>
  </si>
  <si>
    <t>Zugang (t)</t>
  </si>
  <si>
    <t>Tilgung (t)</t>
  </si>
  <si>
    <t>Zinsen (t)</t>
  </si>
  <si>
    <t>Summe Schuldendienst</t>
  </si>
  <si>
    <t>Schuldendienst-ersätze (t)</t>
  </si>
  <si>
    <t>Buchwert/
Stand 31.12.jjjj (t)</t>
  </si>
  <si>
    <t>davon A85-89*</t>
  </si>
  <si>
    <t>Nettoschulden-dienst</t>
  </si>
  <si>
    <t>Laufzeit
(von jjjj)</t>
  </si>
  <si>
    <t>Laufzeit
(bis jjjj)</t>
  </si>
  <si>
    <t>1. Finanzschulden gem. § 32 (1)</t>
  </si>
  <si>
    <t>1.1 ...von Trägern des öffentlichen Rechts</t>
  </si>
  <si>
    <t>1.1.1 …von Bund, Bundesfonds, Bundeskammern</t>
  </si>
  <si>
    <t>1.1.2 …von Ländern, Landesfonds, Landeskammern</t>
  </si>
  <si>
    <t>1.1.3 …von Gemeinden, Gemeindeverbänden, Gemeindefonds</t>
  </si>
  <si>
    <t>1.1.4 …von Sozialversicherungsträgern</t>
  </si>
  <si>
    <t>1.1.5 …von sonstigen Trägern öffentlichen Rechts</t>
  </si>
  <si>
    <t>1.2 …von Beteiligungen der Gebietskörperschaft (ohne Finanzunternehmen)</t>
  </si>
  <si>
    <t>1.3 …von Unternehmen (ohne Beteiligungen und ohne Finanzunternehmen)</t>
  </si>
  <si>
    <t>1.4 …von Finanzunternehmen</t>
  </si>
  <si>
    <t>EURO</t>
  </si>
  <si>
    <t>1.4.1 … im Inland</t>
  </si>
  <si>
    <t>1.4.2 … im Ausland</t>
  </si>
  <si>
    <t>1.5 … von Sonstigen</t>
  </si>
  <si>
    <t>Summe</t>
  </si>
  <si>
    <r>
      <t>2. Finanzschulden gem. § 32 (2)</t>
    </r>
    <r>
      <rPr>
        <b/>
        <vertAlign val="superscript"/>
        <sz val="10"/>
        <rFont val="Calibri"/>
        <family val="2"/>
        <scheme val="minor"/>
      </rPr>
      <t>1</t>
    </r>
  </si>
  <si>
    <t>2.1 …von Trägern des öffentlichen Rechts</t>
  </si>
  <si>
    <t>2.2 …von Finanzunternehmen</t>
  </si>
  <si>
    <t>2.2.1 … im Inland</t>
  </si>
  <si>
    <t>2.2.2 … im Ausland</t>
  </si>
  <si>
    <t>Finanzschulden werden zum Nominalwert bewertet.</t>
  </si>
  <si>
    <t>Fußnoten:</t>
  </si>
  <si>
    <r>
      <rPr>
        <vertAlign val="superscript"/>
        <sz val="8"/>
        <rFont val="Calibri"/>
        <family val="2"/>
        <scheme val="minor"/>
      </rPr>
      <t xml:space="preserve">1 
</t>
    </r>
    <r>
      <rPr>
        <sz val="8"/>
        <rFont val="Calibri"/>
        <family val="2"/>
        <scheme val="minor"/>
      </rPr>
      <t>-) Um eine Doppelerfassung zu vermeiden, dürfen Kassenstärker (Z2 Finanzschulden aus aufgenommenen Kassenstärkern gem. § 32 (2)) nicht in der Summe der Z1 Finanzschulden gem. § 32 (1) enthalten sein. 
-) zB Kassenstärker wie Barvorlagen, Kontokorrentkredite. 
-) Dieser Bereich ist nur für den Rechnungsabschluss auszufüllen.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</si>
</sst>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0_-;\-* #,##0.0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i/>
      <u/>
      <sz val="8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5" fillId="0" borderId="0" xfId="0" quotePrefix="1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43" fontId="5" fillId="0" borderId="1" xfId="1" applyFont="1" applyBorder="1" applyAlignment="1">
      <alignment wrapText="1"/>
    </xf>
    <xf numFmtId="164" fontId="5" fillId="0" borderId="1" xfId="1" applyNumberFormat="1" applyFont="1" applyBorder="1" applyAlignment="1">
      <alignment wrapText="1"/>
    </xf>
    <xf numFmtId="43" fontId="5" fillId="0" borderId="1" xfId="0" applyNumberFormat="1" applyFont="1" applyBorder="1" applyAlignment="1">
      <alignment wrapText="1"/>
    </xf>
    <xf numFmtId="43" fontId="5" fillId="0" borderId="1" xfId="1" applyFont="1" applyFill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6" fillId="4" borderId="2" xfId="0" applyFont="1" applyFill="1" applyBorder="1"/>
    <xf numFmtId="43" fontId="7" fillId="0" borderId="1" xfId="1" applyFont="1" applyFill="1" applyBorder="1" applyAlignment="1">
      <alignment wrapText="1"/>
    </xf>
    <xf numFmtId="4" fontId="7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0" borderId="1" xfId="0" applyFont="1" applyBorder="1" applyAlignment="1">
      <alignment horizontal="left"/>
    </xf>
    <xf numFmtId="0" fontId="8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0" fontId="6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3" fillId="0" borderId="0" xfId="0" applyFont="1" applyAlignment="1">
      <alignment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4"/>
  <sheetViews>
    <sheetView tabSelected="1" zoomScaleNormal="100" zoomScalePageLayoutView="80" workbookViewId="0">
      <selection activeCell="A8" sqref="A8"/>
    </sheetView>
  </sheetViews>
  <sheetFormatPr baseColWidth="10" defaultColWidth="11" defaultRowHeight="12.75" x14ac:dyDescent="0.2"/>
  <cols>
    <col min="1" max="1" width="59.85546875" style="4" customWidth="1"/>
    <col min="2" max="2" width="8.5703125" style="4" bestFit="1" customWidth="1"/>
    <col min="3" max="3" width="8.140625" style="4" bestFit="1" customWidth="1"/>
    <col min="4" max="4" width="14.140625" style="4" bestFit="1" customWidth="1"/>
    <col min="5" max="5" width="15.5703125" style="4" bestFit="1" customWidth="1"/>
    <col min="6" max="9" width="14.140625" style="4" bestFit="1" customWidth="1"/>
    <col min="10" max="10" width="13.42578125" style="4" bestFit="1" customWidth="1"/>
    <col min="11" max="11" width="15.42578125" style="4" bestFit="1" customWidth="1"/>
    <col min="12" max="12" width="12.7109375" style="4" bestFit="1" customWidth="1"/>
    <col min="13" max="13" width="14.140625" style="4" bestFit="1" customWidth="1"/>
    <col min="14" max="15" width="7.140625" style="4" bestFit="1" customWidth="1"/>
    <col min="16" max="16384" width="11" style="4"/>
  </cols>
  <sheetData>
    <row r="1" spans="1:15" s="2" customFormat="1" ht="15.75" customHeight="1" x14ac:dyDescent="0.25">
      <c r="A1" s="1" t="s">
        <v>0</v>
      </c>
    </row>
    <row r="2" spans="1:15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6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pans="1:15" ht="25.5" x14ac:dyDescent="0.2">
      <c r="A4" s="7"/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8" t="s">
        <v>24</v>
      </c>
      <c r="J4" s="8" t="s">
        <v>25</v>
      </c>
      <c r="K4" s="8" t="s">
        <v>26</v>
      </c>
      <c r="L4" s="9" t="s">
        <v>27</v>
      </c>
      <c r="M4" s="9" t="s">
        <v>28</v>
      </c>
      <c r="N4" s="8" t="s">
        <v>29</v>
      </c>
      <c r="O4" s="8" t="s">
        <v>30</v>
      </c>
    </row>
    <row r="5" spans="1:15" s="11" customFormat="1" x14ac:dyDescent="0.2">
      <c r="A5" s="10" t="s">
        <v>31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s="13" customFormat="1" x14ac:dyDescent="0.2">
      <c r="A6" s="12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13" customFormat="1" x14ac:dyDescent="0.2">
      <c r="A7" s="12" t="s">
        <v>33</v>
      </c>
      <c r="B7" s="14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s="13" customFormat="1" x14ac:dyDescent="0.2">
      <c r="A8" s="12" t="s">
        <v>34</v>
      </c>
      <c r="B8" s="14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s="13" customFormat="1" x14ac:dyDescent="0.2">
      <c r="A9" s="12" t="s">
        <v>35</v>
      </c>
      <c r="B9" s="14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s="13" customFormat="1" x14ac:dyDescent="0.2">
      <c r="A10" s="12" t="s">
        <v>36</v>
      </c>
      <c r="B10" s="15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s="13" customFormat="1" x14ac:dyDescent="0.2">
      <c r="A11" s="12" t="s">
        <v>37</v>
      </c>
      <c r="B11" s="1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s="13" customFormat="1" ht="25.5" x14ac:dyDescent="0.2">
      <c r="A12" s="12" t="s">
        <v>38</v>
      </c>
      <c r="B12" s="1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s="13" customFormat="1" ht="25.5" x14ac:dyDescent="0.2">
      <c r="A13" s="12" t="s">
        <v>39</v>
      </c>
      <c r="B13" s="1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s="13" customFormat="1" x14ac:dyDescent="0.2">
      <c r="A14" s="12" t="s">
        <v>40</v>
      </c>
      <c r="B14" s="14"/>
      <c r="C14" s="12" t="s">
        <v>41</v>
      </c>
      <c r="D14" s="16"/>
      <c r="E14" s="16">
        <f>E15</f>
        <v>997285331.55999994</v>
      </c>
      <c r="F14" s="16">
        <f>F15</f>
        <v>320000000</v>
      </c>
      <c r="G14" s="16">
        <f t="shared" ref="G14:H14" si="0">G15</f>
        <v>141589096.51999998</v>
      </c>
      <c r="H14" s="16">
        <f t="shared" si="0"/>
        <v>23462577.52</v>
      </c>
      <c r="I14" s="16">
        <f>I15</f>
        <v>165051674.03999999</v>
      </c>
      <c r="J14" s="16">
        <f>J15</f>
        <v>0</v>
      </c>
      <c r="K14" s="16">
        <f>K15</f>
        <v>1175696235.04</v>
      </c>
      <c r="L14" s="16">
        <f>L15</f>
        <v>0</v>
      </c>
      <c r="M14" s="16">
        <f>M15</f>
        <v>165051674.03999999</v>
      </c>
      <c r="N14" s="12"/>
      <c r="O14" s="12"/>
    </row>
    <row r="15" spans="1:15" s="13" customFormat="1" x14ac:dyDescent="0.2">
      <c r="A15" s="12" t="s">
        <v>42</v>
      </c>
      <c r="B15" s="14"/>
      <c r="C15" s="12" t="s">
        <v>41</v>
      </c>
      <c r="D15" s="16"/>
      <c r="E15" s="16">
        <f>E16+E17+E18+E19+E20+E21+E22+E23+E24+E25+E26+E27+E28+E29+E30+E31</f>
        <v>997285331.55999994</v>
      </c>
      <c r="F15" s="16">
        <f>F16+F17+F18+F19+F20+F21+F22+F23+F24+F29+F30+F31</f>
        <v>320000000</v>
      </c>
      <c r="G15" s="16">
        <f>G16+G17+G18+G19+G20+G21+G22+G23+G24+G25+G26+G27+G28+G29+G30</f>
        <v>141589096.51999998</v>
      </c>
      <c r="H15" s="16">
        <f>H16+H17+H18+H19+H20+H21+H22+H23+H24+H25+H26+H27+H28+H29+H30+H31</f>
        <v>23462577.52</v>
      </c>
      <c r="I15" s="16">
        <f>I16+I17+I18+I19+I20+I21+I22+I23+I24+I25+I26+I27+I28+I29+I30+I31</f>
        <v>165051674.03999999</v>
      </c>
      <c r="J15" s="16">
        <f>J16+J17+J18+J19+J20+J21+J22+J2</f>
        <v>0</v>
      </c>
      <c r="K15" s="16">
        <f>K16+K17+K18+K19+K20+K21+K22+K23+K24+K25+K26+K27+K28+K29+K30+K31</f>
        <v>1175696235.04</v>
      </c>
      <c r="L15" s="16">
        <f>L16+L17+L18+L19+L20+L21+L22+L2</f>
        <v>0</v>
      </c>
      <c r="M15" s="16">
        <f>M16+M17+M18+M19+M20+M21+M22+M23+M24+M25+M26+M27+M28+M29+M30+M31</f>
        <v>165051674.03999999</v>
      </c>
      <c r="N15" s="12"/>
      <c r="O15" s="12"/>
    </row>
    <row r="16" spans="1:15" s="13" customFormat="1" x14ac:dyDescent="0.2">
      <c r="A16" s="12"/>
      <c r="B16" s="14"/>
      <c r="C16" s="12"/>
      <c r="D16" s="16">
        <v>0</v>
      </c>
      <c r="E16" s="16">
        <v>0</v>
      </c>
      <c r="F16" s="17">
        <v>0</v>
      </c>
      <c r="G16" s="16">
        <v>0</v>
      </c>
      <c r="H16" s="16">
        <v>0</v>
      </c>
      <c r="I16" s="18">
        <f>G16+H16</f>
        <v>0</v>
      </c>
      <c r="J16" s="12">
        <v>0</v>
      </c>
      <c r="K16" s="18">
        <f t="shared" ref="K16:K31" si="1">E16+F16-G16</f>
        <v>0</v>
      </c>
      <c r="L16" s="12">
        <v>0</v>
      </c>
      <c r="M16" s="18">
        <f>I16-J16</f>
        <v>0</v>
      </c>
      <c r="N16" s="12"/>
      <c r="O16" s="12"/>
    </row>
    <row r="17" spans="1:15" s="13" customFormat="1" x14ac:dyDescent="0.2">
      <c r="A17" s="12"/>
      <c r="B17" s="14"/>
      <c r="C17" s="12"/>
      <c r="D17" s="16"/>
      <c r="E17" s="16"/>
      <c r="F17" s="17"/>
      <c r="G17" s="16"/>
      <c r="H17" s="16"/>
      <c r="I17" s="18"/>
      <c r="J17" s="12">
        <v>0</v>
      </c>
      <c r="K17" s="18">
        <f t="shared" si="1"/>
        <v>0</v>
      </c>
      <c r="L17" s="12">
        <v>0</v>
      </c>
      <c r="M17" s="18">
        <f t="shared" ref="M17:M31" si="2">I17-J17</f>
        <v>0</v>
      </c>
      <c r="N17" s="12"/>
      <c r="O17" s="12"/>
    </row>
    <row r="18" spans="1:15" s="13" customFormat="1" x14ac:dyDescent="0.2">
      <c r="A18" s="12"/>
      <c r="B18" s="14">
        <v>3551117</v>
      </c>
      <c r="C18" s="12" t="s">
        <v>41</v>
      </c>
      <c r="D18" s="16">
        <v>77000000</v>
      </c>
      <c r="E18" s="16">
        <v>11000000</v>
      </c>
      <c r="F18" s="17">
        <v>0</v>
      </c>
      <c r="G18" s="19">
        <v>11000000</v>
      </c>
      <c r="H18" s="16">
        <v>66307.08</v>
      </c>
      <c r="I18" s="18">
        <f t="shared" ref="I18:I31" si="3">G18+H18</f>
        <v>11066307.08</v>
      </c>
      <c r="J18" s="12">
        <v>0</v>
      </c>
      <c r="K18" s="18">
        <f t="shared" si="1"/>
        <v>0</v>
      </c>
      <c r="L18" s="12">
        <v>0</v>
      </c>
      <c r="M18" s="18">
        <f t="shared" si="2"/>
        <v>11066307.08</v>
      </c>
      <c r="N18" s="12">
        <v>7</v>
      </c>
      <c r="O18" s="12">
        <v>2022</v>
      </c>
    </row>
    <row r="19" spans="1:15" s="13" customFormat="1" x14ac:dyDescent="0.2">
      <c r="A19" s="12"/>
      <c r="B19" s="14">
        <v>3550118</v>
      </c>
      <c r="C19" s="12" t="s">
        <v>41</v>
      </c>
      <c r="D19" s="16">
        <v>20000000</v>
      </c>
      <c r="E19" s="16">
        <v>3571426.9400000004</v>
      </c>
      <c r="F19" s="17">
        <v>0</v>
      </c>
      <c r="G19" s="19">
        <v>2857142.88</v>
      </c>
      <c r="H19" s="16">
        <v>19806.13</v>
      </c>
      <c r="I19" s="18">
        <f t="shared" si="3"/>
        <v>2876949.01</v>
      </c>
      <c r="J19" s="12">
        <v>0</v>
      </c>
      <c r="K19" s="18">
        <f>E19+F19-G19</f>
        <v>714284.06000000052</v>
      </c>
      <c r="L19" s="12">
        <v>0</v>
      </c>
      <c r="M19" s="18">
        <f t="shared" si="2"/>
        <v>2876949.01</v>
      </c>
      <c r="N19" s="12">
        <v>7</v>
      </c>
      <c r="O19" s="12">
        <v>2025</v>
      </c>
    </row>
    <row r="20" spans="1:15" s="13" customFormat="1" x14ac:dyDescent="0.2">
      <c r="A20" s="12"/>
      <c r="B20" s="14">
        <v>3550119</v>
      </c>
      <c r="C20" s="12" t="s">
        <v>41</v>
      </c>
      <c r="D20" s="16">
        <v>76000000</v>
      </c>
      <c r="E20" s="16">
        <v>21713904.620000001</v>
      </c>
      <c r="F20" s="17">
        <v>0</v>
      </c>
      <c r="G20" s="19">
        <v>10856953.640000001</v>
      </c>
      <c r="H20" s="16">
        <v>83381.399999999994</v>
      </c>
      <c r="I20" s="18">
        <f t="shared" si="3"/>
        <v>10940335.040000001</v>
      </c>
      <c r="J20" s="12">
        <v>0</v>
      </c>
      <c r="K20" s="18">
        <f t="shared" si="1"/>
        <v>10856950.98</v>
      </c>
      <c r="L20" s="12">
        <v>0</v>
      </c>
      <c r="M20" s="18">
        <f t="shared" si="2"/>
        <v>10940335.040000001</v>
      </c>
      <c r="N20" s="12">
        <v>7</v>
      </c>
      <c r="O20" s="12">
        <v>2025</v>
      </c>
    </row>
    <row r="21" spans="1:15" s="13" customFormat="1" x14ac:dyDescent="0.2">
      <c r="A21" s="12"/>
      <c r="B21" s="14">
        <v>3550121</v>
      </c>
      <c r="C21" s="12" t="s">
        <v>41</v>
      </c>
      <c r="D21" s="16">
        <v>47000000</v>
      </c>
      <c r="E21" s="16">
        <v>23500000</v>
      </c>
      <c r="F21" s="17">
        <v>0</v>
      </c>
      <c r="G21" s="19">
        <v>5875000</v>
      </c>
      <c r="H21" s="16">
        <v>26045.83</v>
      </c>
      <c r="I21" s="18">
        <f t="shared" si="3"/>
        <v>5901045.8300000001</v>
      </c>
      <c r="J21" s="12">
        <v>0</v>
      </c>
      <c r="K21" s="18">
        <f t="shared" si="1"/>
        <v>17625000</v>
      </c>
      <c r="L21" s="12">
        <v>0</v>
      </c>
      <c r="M21" s="18">
        <f t="shared" si="2"/>
        <v>5901045.8300000001</v>
      </c>
      <c r="N21" s="12">
        <v>8</v>
      </c>
      <c r="O21" s="12">
        <v>2027</v>
      </c>
    </row>
    <row r="22" spans="1:15" s="13" customFormat="1" x14ac:dyDescent="0.2">
      <c r="A22" s="12"/>
      <c r="B22" s="14">
        <v>3550122</v>
      </c>
      <c r="C22" s="12" t="s">
        <v>41</v>
      </c>
      <c r="D22" s="16">
        <v>150000000</v>
      </c>
      <c r="E22" s="16">
        <v>105000000</v>
      </c>
      <c r="F22" s="16"/>
      <c r="G22" s="19">
        <v>15000000</v>
      </c>
      <c r="H22" s="16">
        <v>123337.5</v>
      </c>
      <c r="I22" s="18">
        <f t="shared" si="3"/>
        <v>15123337.5</v>
      </c>
      <c r="J22" s="12">
        <v>0</v>
      </c>
      <c r="K22" s="18">
        <f t="shared" si="1"/>
        <v>90000000</v>
      </c>
      <c r="L22" s="12">
        <v>0</v>
      </c>
      <c r="M22" s="18">
        <f t="shared" si="2"/>
        <v>15123337.5</v>
      </c>
      <c r="N22" s="12">
        <v>8</v>
      </c>
      <c r="O22" s="12">
        <v>2030</v>
      </c>
    </row>
    <row r="23" spans="1:15" s="13" customFormat="1" x14ac:dyDescent="0.2">
      <c r="A23" s="12"/>
      <c r="B23" s="14">
        <v>3550123</v>
      </c>
      <c r="C23" s="12" t="s">
        <v>41</v>
      </c>
      <c r="D23" s="16">
        <v>150000000</v>
      </c>
      <c r="E23" s="16">
        <v>112500000</v>
      </c>
      <c r="F23" s="20"/>
      <c r="G23" s="19">
        <v>15000000</v>
      </c>
      <c r="H23" s="16">
        <v>100000</v>
      </c>
      <c r="I23" s="18">
        <f t="shared" si="3"/>
        <v>15100000</v>
      </c>
      <c r="J23" s="12">
        <v>0</v>
      </c>
      <c r="K23" s="18">
        <f t="shared" si="1"/>
        <v>97500000</v>
      </c>
      <c r="L23" s="12">
        <v>0</v>
      </c>
      <c r="M23" s="16">
        <f t="shared" si="2"/>
        <v>15100000</v>
      </c>
      <c r="N23" s="12">
        <v>8</v>
      </c>
      <c r="O23" s="12">
        <v>2031</v>
      </c>
    </row>
    <row r="24" spans="1:15" s="13" customFormat="1" x14ac:dyDescent="0.2">
      <c r="A24" s="12"/>
      <c r="B24" s="14">
        <v>3550124</v>
      </c>
      <c r="C24" s="12" t="s">
        <v>41</v>
      </c>
      <c r="D24" s="16">
        <v>60000000</v>
      </c>
      <c r="E24" s="16">
        <v>48000000</v>
      </c>
      <c r="F24" s="20"/>
      <c r="G24" s="19">
        <v>6000000</v>
      </c>
      <c r="H24" s="16">
        <v>57699.58</v>
      </c>
      <c r="I24" s="18">
        <f t="shared" si="3"/>
        <v>6057699.5800000001</v>
      </c>
      <c r="J24" s="12">
        <v>0</v>
      </c>
      <c r="K24" s="18">
        <f t="shared" si="1"/>
        <v>42000000</v>
      </c>
      <c r="L24" s="12">
        <v>0</v>
      </c>
      <c r="M24" s="16">
        <f t="shared" si="2"/>
        <v>6057699.5800000001</v>
      </c>
      <c r="N24" s="12">
        <v>10</v>
      </c>
      <c r="O24" s="12">
        <v>2031</v>
      </c>
    </row>
    <row r="25" spans="1:15" s="13" customFormat="1" x14ac:dyDescent="0.2">
      <c r="A25" s="12"/>
      <c r="B25" s="14">
        <v>3550125</v>
      </c>
      <c r="C25" s="12" t="s">
        <v>41</v>
      </c>
      <c r="D25" s="16">
        <v>150000000</v>
      </c>
      <c r="E25" s="16">
        <v>120000000</v>
      </c>
      <c r="F25" s="20"/>
      <c r="G25" s="19">
        <v>15000000</v>
      </c>
      <c r="H25" s="16">
        <v>2518000</v>
      </c>
      <c r="I25" s="18">
        <f t="shared" si="3"/>
        <v>17518000</v>
      </c>
      <c r="J25" s="12">
        <v>0</v>
      </c>
      <c r="K25" s="18">
        <f t="shared" si="1"/>
        <v>105000000</v>
      </c>
      <c r="L25" s="12">
        <v>0</v>
      </c>
      <c r="M25" s="16">
        <f t="shared" si="2"/>
        <v>17518000</v>
      </c>
      <c r="N25" s="12">
        <v>10</v>
      </c>
      <c r="O25" s="12">
        <v>2031</v>
      </c>
    </row>
    <row r="26" spans="1:15" s="13" customFormat="1" x14ac:dyDescent="0.2">
      <c r="A26" s="12"/>
      <c r="B26" s="14">
        <v>3550126</v>
      </c>
      <c r="C26" s="12" t="s">
        <v>41</v>
      </c>
      <c r="D26" s="16">
        <v>150000000</v>
      </c>
      <c r="E26" s="16">
        <v>120000000</v>
      </c>
      <c r="F26" s="20"/>
      <c r="G26" s="19">
        <v>15000000</v>
      </c>
      <c r="H26" s="16">
        <v>2518000</v>
      </c>
      <c r="I26" s="18">
        <f t="shared" si="3"/>
        <v>17518000</v>
      </c>
      <c r="J26" s="12">
        <v>0</v>
      </c>
      <c r="K26" s="18">
        <f t="shared" si="1"/>
        <v>105000000</v>
      </c>
      <c r="L26" s="12">
        <v>0</v>
      </c>
      <c r="M26" s="16">
        <f t="shared" si="2"/>
        <v>17518000</v>
      </c>
      <c r="N26" s="12">
        <v>10</v>
      </c>
      <c r="O26" s="12">
        <v>2031</v>
      </c>
    </row>
    <row r="27" spans="1:15" s="13" customFormat="1" x14ac:dyDescent="0.2">
      <c r="A27" s="12"/>
      <c r="B27" s="14">
        <v>3550127</v>
      </c>
      <c r="C27" s="12" t="s">
        <v>41</v>
      </c>
      <c r="D27" s="16">
        <v>90000000</v>
      </c>
      <c r="E27" s="16">
        <v>81000000</v>
      </c>
      <c r="F27" s="20"/>
      <c r="G27" s="19">
        <v>9000000</v>
      </c>
      <c r="H27" s="16">
        <v>2500000</v>
      </c>
      <c r="I27" s="18">
        <f t="shared" si="3"/>
        <v>11500000</v>
      </c>
      <c r="J27" s="12">
        <v>0</v>
      </c>
      <c r="K27" s="18">
        <f t="shared" si="1"/>
        <v>72000000</v>
      </c>
      <c r="L27" s="12">
        <v>0</v>
      </c>
      <c r="M27" s="16">
        <f t="shared" si="2"/>
        <v>11500000</v>
      </c>
      <c r="N27" s="12">
        <v>10</v>
      </c>
      <c r="O27" s="12">
        <v>2031</v>
      </c>
    </row>
    <row r="28" spans="1:15" s="13" customFormat="1" x14ac:dyDescent="0.2">
      <c r="A28" s="12"/>
      <c r="B28" s="14">
        <v>3550128</v>
      </c>
      <c r="C28" s="12" t="s">
        <v>41</v>
      </c>
      <c r="D28" s="16">
        <v>90000000</v>
      </c>
      <c r="E28" s="16">
        <v>81000000</v>
      </c>
      <c r="F28" s="20"/>
      <c r="G28" s="19">
        <v>9000000</v>
      </c>
      <c r="H28" s="16">
        <v>2500000</v>
      </c>
      <c r="I28" s="18">
        <f t="shared" si="3"/>
        <v>11500000</v>
      </c>
      <c r="J28" s="12">
        <v>0</v>
      </c>
      <c r="K28" s="18">
        <f t="shared" si="1"/>
        <v>72000000</v>
      </c>
      <c r="L28" s="12">
        <v>0</v>
      </c>
      <c r="M28" s="16">
        <f t="shared" si="2"/>
        <v>11500000</v>
      </c>
      <c r="N28" s="12">
        <v>10</v>
      </c>
      <c r="O28" s="12">
        <v>2032</v>
      </c>
    </row>
    <row r="29" spans="1:15" s="13" customFormat="1" x14ac:dyDescent="0.2">
      <c r="A29" s="12"/>
      <c r="B29" s="14">
        <v>3550129</v>
      </c>
      <c r="C29" s="12" t="s">
        <v>41</v>
      </c>
      <c r="D29" s="16">
        <v>135000000</v>
      </c>
      <c r="E29" s="16">
        <v>135000000</v>
      </c>
      <c r="F29" s="16">
        <v>0</v>
      </c>
      <c r="G29" s="16">
        <v>13500000</v>
      </c>
      <c r="H29" s="16">
        <v>4600000</v>
      </c>
      <c r="I29" s="18">
        <f t="shared" si="3"/>
        <v>18100000</v>
      </c>
      <c r="J29" s="12">
        <v>0</v>
      </c>
      <c r="K29" s="18">
        <f t="shared" si="1"/>
        <v>121500000</v>
      </c>
      <c r="L29" s="12">
        <v>0</v>
      </c>
      <c r="M29" s="16">
        <f t="shared" si="2"/>
        <v>18100000</v>
      </c>
      <c r="N29" s="12">
        <v>10</v>
      </c>
      <c r="O29" s="12">
        <v>2033</v>
      </c>
    </row>
    <row r="30" spans="1:15" s="13" customFormat="1" x14ac:dyDescent="0.2">
      <c r="A30" s="12"/>
      <c r="B30" s="14">
        <v>3550130</v>
      </c>
      <c r="C30" s="12" t="s">
        <v>41</v>
      </c>
      <c r="D30" s="16">
        <v>135000000</v>
      </c>
      <c r="E30" s="16">
        <v>135000000</v>
      </c>
      <c r="F30" s="16"/>
      <c r="G30" s="16">
        <v>13500000</v>
      </c>
      <c r="H30" s="16">
        <v>4600000</v>
      </c>
      <c r="I30" s="18">
        <f t="shared" si="3"/>
        <v>18100000</v>
      </c>
      <c r="J30" s="12">
        <v>0</v>
      </c>
      <c r="K30" s="18">
        <f t="shared" si="1"/>
        <v>121500000</v>
      </c>
      <c r="L30" s="12">
        <v>0</v>
      </c>
      <c r="M30" s="16">
        <f t="shared" si="2"/>
        <v>18100000</v>
      </c>
      <c r="N30" s="12">
        <v>10</v>
      </c>
      <c r="O30" s="12">
        <v>2033</v>
      </c>
    </row>
    <row r="31" spans="1:15" s="13" customFormat="1" x14ac:dyDescent="0.2">
      <c r="A31" s="12"/>
      <c r="B31" s="14">
        <v>3550131</v>
      </c>
      <c r="C31" s="12" t="s">
        <v>41</v>
      </c>
      <c r="D31" s="16">
        <v>320000000</v>
      </c>
      <c r="E31" s="16">
        <v>0</v>
      </c>
      <c r="F31" s="16">
        <v>320000000</v>
      </c>
      <c r="G31" s="16">
        <v>0</v>
      </c>
      <c r="H31" s="16">
        <v>3750000</v>
      </c>
      <c r="I31" s="18">
        <f t="shared" si="3"/>
        <v>3750000</v>
      </c>
      <c r="J31" s="12">
        <v>0</v>
      </c>
      <c r="K31" s="18">
        <f t="shared" si="1"/>
        <v>320000000</v>
      </c>
      <c r="L31" s="12">
        <v>0</v>
      </c>
      <c r="M31" s="16">
        <f t="shared" si="2"/>
        <v>3750000</v>
      </c>
      <c r="N31" s="12">
        <v>10</v>
      </c>
      <c r="O31" s="12">
        <v>2034</v>
      </c>
    </row>
    <row r="32" spans="1:15" s="13" customFormat="1" x14ac:dyDescent="0.2">
      <c r="A32" s="12" t="s">
        <v>43</v>
      </c>
      <c r="B32" s="14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s="13" customFormat="1" x14ac:dyDescent="0.2">
      <c r="A33" s="12" t="s">
        <v>44</v>
      </c>
      <c r="B33" s="14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s="13" customFormat="1" x14ac:dyDescent="0.2">
      <c r="A34" s="21" t="s">
        <v>45</v>
      </c>
      <c r="B34" s="22"/>
      <c r="C34" s="12" t="s">
        <v>41</v>
      </c>
      <c r="D34" s="22"/>
      <c r="E34" s="23">
        <f t="shared" ref="E34:L34" si="4">E6+E12+E13+E14+E33</f>
        <v>997285331.55999994</v>
      </c>
      <c r="F34" s="24">
        <f>F6+F12+F13+F14+F33</f>
        <v>320000000</v>
      </c>
      <c r="G34" s="23">
        <f>G6+G12+G13+G14+G33</f>
        <v>141589096.51999998</v>
      </c>
      <c r="H34" s="23">
        <f t="shared" si="4"/>
        <v>23462577.52</v>
      </c>
      <c r="I34" s="23">
        <f>I6+I12+I13+I14+I33</f>
        <v>165051674.03999999</v>
      </c>
      <c r="J34" s="25">
        <f t="shared" si="4"/>
        <v>0</v>
      </c>
      <c r="K34" s="23">
        <f>K6+K12+K13+K14+K33</f>
        <v>1175696235.04</v>
      </c>
      <c r="L34" s="25">
        <f t="shared" si="4"/>
        <v>0</v>
      </c>
      <c r="M34" s="23">
        <f>M6+M12+M13+M14+M33</f>
        <v>165051674.03999999</v>
      </c>
      <c r="N34" s="22"/>
      <c r="O34" s="22"/>
    </row>
    <row r="35" spans="1:15" s="13" customFormat="1" ht="15" x14ac:dyDescent="0.2">
      <c r="A35" s="10" t="s">
        <v>46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s="13" customFormat="1" x14ac:dyDescent="0.2">
      <c r="A36" s="27" t="s">
        <v>47</v>
      </c>
      <c r="B36" s="28"/>
      <c r="C36" s="22"/>
      <c r="D36" s="22"/>
      <c r="E36" s="29"/>
      <c r="F36" s="22"/>
      <c r="G36" s="22"/>
      <c r="H36" s="22"/>
      <c r="I36" s="22"/>
      <c r="J36" s="22"/>
      <c r="K36" s="29"/>
      <c r="L36" s="22"/>
      <c r="M36" s="22"/>
      <c r="N36" s="22"/>
      <c r="O36" s="22"/>
    </row>
    <row r="37" spans="1:15" s="13" customFormat="1" x14ac:dyDescent="0.2">
      <c r="A37" s="27" t="s">
        <v>48</v>
      </c>
      <c r="B37" s="28"/>
      <c r="C37" s="22"/>
      <c r="D37" s="22"/>
      <c r="E37" s="29"/>
      <c r="F37" s="22"/>
      <c r="G37" s="22"/>
      <c r="H37" s="22"/>
      <c r="I37" s="22"/>
      <c r="J37" s="22"/>
      <c r="K37" s="29"/>
      <c r="L37" s="22"/>
      <c r="M37" s="22"/>
      <c r="N37" s="22"/>
      <c r="O37" s="22"/>
    </row>
    <row r="38" spans="1:15" s="13" customFormat="1" x14ac:dyDescent="0.2">
      <c r="A38" s="27" t="s">
        <v>49</v>
      </c>
      <c r="B38" s="29"/>
      <c r="C38" s="22"/>
      <c r="D38" s="22"/>
      <c r="E38" s="29"/>
      <c r="F38" s="22"/>
      <c r="G38" s="22"/>
      <c r="H38" s="22"/>
      <c r="I38" s="22"/>
      <c r="J38" s="22"/>
      <c r="K38" s="29"/>
      <c r="L38" s="22"/>
      <c r="M38" s="22"/>
      <c r="N38" s="22"/>
      <c r="O38" s="22"/>
    </row>
    <row r="39" spans="1:15" s="13" customFormat="1" x14ac:dyDescent="0.2">
      <c r="A39" s="27" t="s">
        <v>50</v>
      </c>
      <c r="B39" s="29"/>
      <c r="C39" s="22"/>
      <c r="D39" s="22"/>
      <c r="E39" s="29"/>
      <c r="F39" s="22"/>
      <c r="G39" s="22"/>
      <c r="H39" s="22"/>
      <c r="I39" s="22"/>
      <c r="J39" s="22"/>
      <c r="K39" s="29"/>
      <c r="L39" s="22"/>
      <c r="M39" s="22"/>
      <c r="N39" s="22"/>
      <c r="O39" s="22"/>
    </row>
    <row r="40" spans="1:15" s="32" customFormat="1" x14ac:dyDescent="0.2">
      <c r="A40" s="30" t="s">
        <v>45</v>
      </c>
      <c r="B40" s="22"/>
      <c r="C40" s="12" t="s">
        <v>41</v>
      </c>
      <c r="D40" s="22"/>
      <c r="E40" s="31">
        <f>SUM(E36:E39)</f>
        <v>0</v>
      </c>
      <c r="F40" s="22"/>
      <c r="G40" s="22"/>
      <c r="H40" s="22"/>
      <c r="I40" s="22"/>
      <c r="J40" s="22"/>
      <c r="K40" s="31">
        <f>SUM(K36:K39)</f>
        <v>0</v>
      </c>
      <c r="L40" s="22"/>
      <c r="M40" s="22"/>
      <c r="N40" s="22"/>
      <c r="O40" s="22"/>
    </row>
    <row r="41" spans="1:15" x14ac:dyDescent="0.2">
      <c r="A41" s="3" t="s">
        <v>51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">
      <c r="A42" s="33" t="s">
        <v>52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</row>
    <row r="43" spans="1:15" ht="69" x14ac:dyDescent="0.2">
      <c r="A43" s="35" t="s">
        <v>53</v>
      </c>
    </row>
    <row r="44" spans="1:15" x14ac:dyDescent="0.2">
      <c r="A44" s="36"/>
    </row>
  </sheetData>
  <sheetProtection algorithmName="SHA-512" hashValue="Cd6gk6DTUApicpWkz3y0j7CyVUMnk9uxGMD45JyFJlQJYsOXzNkIOn3cd4SEKN9BIBfdxriB5iG3bPM+Af91FQ==" saltValue="T79ctjIUFs2EB5dGPLnWJA==" spinCount="100000" sheet="1" objects="1" scenarios="1" insertColumns="0" sort="0" autoFilter="0" pivotTables="0"/>
  <mergeCells count="2">
    <mergeCell ref="A2:O2"/>
    <mergeCell ref="A41:O41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57" fitToHeight="0" orientation="landscape" r:id="rId1"/>
  <headerFooter>
    <oddFooter xml:space="preserve">&amp;CSeite &amp;P+525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Anlage 6c_Länder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SIEGELE Alexandra</dc:creator>
  <cp:lastModifiedBy>SIEGELE Alexandra</cp:lastModifiedBy>
  <dcterms:created xsi:type="dcterms:W3CDTF">2023-11-09T09:41:09Z</dcterms:created>
  <dcterms:modified xsi:type="dcterms:W3CDTF">2023-11-09T09:52:35Z</dcterms:modified>
</cp:coreProperties>
</file>