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0369136\Desktop\"/>
    </mc:Choice>
  </mc:AlternateContent>
  <xr:revisionPtr revIDLastSave="0" documentId="13_ncr:1_{2147954E-75B1-4CB2-8E65-8DA3A52B1CF2}" xr6:coauthVersionLast="47" xr6:coauthVersionMax="47" xr10:uidLastSave="{00000000-0000-0000-0000-000000000000}"/>
  <bookViews>
    <workbookView xWindow="28680" yWindow="-120" windowWidth="29040" windowHeight="15720" firstSheet="2" activeTab="2" xr2:uid="{00000000-000D-0000-FFFF-FFFF00000000}"/>
  </bookViews>
  <sheets>
    <sheet name="Bauschsatzformular_Forst_o_422" sheetId="5" state="hidden" r:id="rId1"/>
    <sheet name="Bauschsatzformular_Forst" sheetId="4" state="hidden" r:id="rId2"/>
    <sheet name="Landschaftsdienst" sheetId="9" r:id="rId3"/>
    <sheet name="Tabelle1" sheetId="10" state="hidden" r:id="rId4"/>
    <sheet name="Tabelle" sheetId="3" state="hidden" r:id="rId5"/>
  </sheets>
  <definedNames>
    <definedName name="_xlnm.Print_Area" localSheetId="1">Bauschsatzformular_Forst!$B$3:$BA$56</definedName>
    <definedName name="_xlnm.Print_Area" localSheetId="0">Bauschsatzformular_Forst_o_422!$B$3:$BA$56</definedName>
    <definedName name="_xlnm.Print_Area" localSheetId="2">Landschaftsdienst!$B$3:$BA$55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41" i="9" l="1"/>
  <c r="Z40" i="9"/>
  <c r="C29" i="9"/>
  <c r="AD29" i="9" s="1"/>
  <c r="C30" i="9"/>
  <c r="V30" i="9" s="1"/>
  <c r="C31" i="9"/>
  <c r="V31" i="9" s="1"/>
  <c r="C32" i="9"/>
  <c r="AD32" i="9" s="1"/>
  <c r="C33" i="9"/>
  <c r="V33" i="9" s="1"/>
  <c r="C34" i="9"/>
  <c r="Z34" i="9" s="1"/>
  <c r="C35" i="9"/>
  <c r="V35" i="9" s="1"/>
  <c r="C28" i="9"/>
  <c r="AD28" i="9" s="1"/>
  <c r="V41" i="9"/>
  <c r="AD41" i="9"/>
  <c r="AD42" i="9"/>
  <c r="AD43" i="9"/>
  <c r="Z41" i="9"/>
  <c r="Z42" i="9"/>
  <c r="Z43" i="9"/>
  <c r="V32" i="9" l="1"/>
  <c r="Z32" i="9"/>
  <c r="Z29" i="9"/>
  <c r="V29" i="9"/>
  <c r="Z28" i="9"/>
  <c r="AD35" i="9"/>
  <c r="Z35" i="9"/>
  <c r="AD34" i="9"/>
  <c r="V34" i="9"/>
  <c r="AD33" i="9"/>
  <c r="Z33" i="9"/>
  <c r="Z30" i="9"/>
  <c r="AD30" i="9"/>
  <c r="AD31" i="9"/>
  <c r="Z31" i="9"/>
  <c r="AS42" i="9" l="1"/>
  <c r="AS43" i="9"/>
  <c r="AD40" i="9"/>
  <c r="AS40" i="9"/>
  <c r="V42" i="9"/>
  <c r="V43" i="9"/>
  <c r="V40" i="9"/>
  <c r="AS35" i="9" l="1"/>
  <c r="AS34" i="9" l="1"/>
  <c r="AS31" i="9" l="1"/>
  <c r="AS33" i="9"/>
  <c r="AS32" i="9"/>
  <c r="AL16" i="9"/>
  <c r="AL10" i="9"/>
  <c r="V28" i="9" l="1"/>
  <c r="AS30" i="9" l="1"/>
  <c r="AS28" i="9"/>
  <c r="AS29" i="9"/>
  <c r="AS44" i="9" l="1"/>
  <c r="AS36" i="9"/>
  <c r="AD28" i="4"/>
  <c r="AS46" i="9" l="1"/>
  <c r="V28" i="4"/>
  <c r="Z29" i="4" l="1"/>
  <c r="V29" i="4"/>
  <c r="Z28" i="4"/>
  <c r="AS28" i="4" s="1"/>
  <c r="AD33" i="4" l="1"/>
  <c r="AD32" i="4"/>
  <c r="AD31" i="4"/>
  <c r="AD30" i="4"/>
  <c r="AD29" i="4"/>
  <c r="Z32" i="4"/>
  <c r="Z33" i="4"/>
  <c r="Z30" i="4"/>
  <c r="Z31" i="4"/>
  <c r="V33" i="4"/>
  <c r="V32" i="4"/>
  <c r="V31" i="4"/>
  <c r="V30" i="4"/>
  <c r="AD34" i="4" l="1"/>
  <c r="AS33" i="4"/>
  <c r="AS32" i="4"/>
  <c r="AS31" i="4"/>
  <c r="AS30" i="4"/>
  <c r="AS29" i="4"/>
  <c r="BC52" i="4"/>
  <c r="BE30" i="4"/>
  <c r="W53" i="4" s="1"/>
  <c r="AJ39" i="4"/>
  <c r="AN39" i="4" s="1"/>
  <c r="AJ40" i="4"/>
  <c r="AN40" i="4" s="1"/>
  <c r="AJ41" i="4"/>
  <c r="AN41" i="4" s="1"/>
  <c r="AJ42" i="4"/>
  <c r="AN42" i="4" s="1"/>
  <c r="AJ43" i="4"/>
  <c r="AN43" i="4" s="1"/>
  <c r="AK34" i="4"/>
  <c r="V28" i="5"/>
  <c r="Z28" i="5"/>
  <c r="AS28" i="5" s="1"/>
  <c r="AD28" i="5"/>
  <c r="V29" i="5"/>
  <c r="Z29" i="5"/>
  <c r="AS29" i="5" s="1"/>
  <c r="AD29" i="5"/>
  <c r="V30" i="5"/>
  <c r="Z30" i="5"/>
  <c r="AS30" i="5" s="1"/>
  <c r="AD30" i="5"/>
  <c r="Z36" i="5"/>
  <c r="AB36" i="5"/>
  <c r="AJ36" i="5"/>
  <c r="AN36" i="5" s="1"/>
  <c r="AS36" i="5"/>
  <c r="Z37" i="5"/>
  <c r="AB37" i="5"/>
  <c r="AJ37" i="5"/>
  <c r="AN37" i="5" s="1"/>
  <c r="AS37" i="5"/>
  <c r="Z38" i="5"/>
  <c r="AB38" i="5"/>
  <c r="AJ38" i="5"/>
  <c r="AN38" i="5" s="1"/>
  <c r="AS38" i="5"/>
  <c r="Z39" i="5"/>
  <c r="AB39" i="5"/>
  <c r="AJ39" i="5"/>
  <c r="AN39" i="5" s="1"/>
  <c r="AS39" i="5"/>
  <c r="Z40" i="5"/>
  <c r="AB40" i="5"/>
  <c r="AJ40" i="5"/>
  <c r="AN40" i="5" s="1"/>
  <c r="AS40" i="5"/>
  <c r="Z41" i="5"/>
  <c r="AB41" i="5"/>
  <c r="AJ41" i="5"/>
  <c r="AN41" i="5" s="1"/>
  <c r="AS41" i="5"/>
  <c r="Z42" i="5"/>
  <c r="AB42" i="5"/>
  <c r="AJ42" i="5"/>
  <c r="AN42" i="5" s="1"/>
  <c r="AS42" i="5"/>
  <c r="Z43" i="5"/>
  <c r="AB43" i="5"/>
  <c r="AJ43" i="5"/>
  <c r="AN43" i="5" s="1"/>
  <c r="AS43" i="5"/>
  <c r="Z44" i="5"/>
  <c r="AB44" i="5"/>
  <c r="AJ44" i="5"/>
  <c r="AN44" i="5" s="1"/>
  <c r="AS44" i="5"/>
  <c r="Z45" i="5"/>
  <c r="AB45" i="5"/>
  <c r="AJ45" i="5"/>
  <c r="AN45" i="5" s="1"/>
  <c r="AS45" i="5"/>
  <c r="Z46" i="5"/>
  <c r="AB46" i="5"/>
  <c r="AJ46" i="5"/>
  <c r="AN46" i="5" s="1"/>
  <c r="AS46" i="5"/>
  <c r="V47" i="5"/>
  <c r="Z47" i="5" s="1"/>
  <c r="Z44" i="4"/>
  <c r="AB39" i="4"/>
  <c r="AS39" i="4"/>
  <c r="AB40" i="4"/>
  <c r="AS40" i="4"/>
  <c r="AS41" i="4"/>
  <c r="AS42" i="4"/>
  <c r="AS43" i="4"/>
  <c r="AB41" i="4"/>
  <c r="AB42" i="4"/>
  <c r="AB43" i="4"/>
  <c r="Z42" i="4"/>
  <c r="Z43" i="4"/>
  <c r="Z40" i="4"/>
  <c r="Z41" i="4"/>
  <c r="Z39" i="4"/>
  <c r="AS47" i="5" l="1"/>
  <c r="AS44" i="4"/>
  <c r="AS31" i="5"/>
  <c r="AS34" i="4"/>
  <c r="AN4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Annewanter</author>
  </authors>
  <commentList>
    <comment ref="Z10" authorId="0" shapeId="0" xr:uid="{00000000-0006-0000-0000-000001000000}">
      <text>
        <r>
          <rPr>
            <sz val="8"/>
            <color indexed="81"/>
            <rFont val="Tahoma"/>
            <family val="2"/>
          </rPr>
          <t>Bitte jene Gemeinde auswählen, in welcher die zu fördernden Maßnahmen gesetzt worden sind.</t>
        </r>
      </text>
    </comment>
    <comment ref="AK26" authorId="0" shapeId="0" xr:uid="{00000000-0006-0000-0000-000002000000}">
      <text>
        <r>
          <rPr>
            <sz val="8"/>
            <color indexed="81"/>
            <rFont val="Tahoma"/>
            <family val="2"/>
          </rPr>
          <t>keine Einheiten angeben</t>
        </r>
      </text>
    </comment>
    <comment ref="C33" authorId="0" shapeId="0" xr:uid="{00000000-0006-0000-0000-000003000000}">
      <text>
        <r>
          <rPr>
            <sz val="8"/>
            <color indexed="81"/>
            <rFont val="Wingdings"/>
            <charset val="2"/>
          </rPr>
          <t></t>
        </r>
        <r>
          <rPr>
            <sz val="8"/>
            <color indexed="81"/>
            <rFont val="Tahoma"/>
            <family val="2"/>
          </rPr>
          <t xml:space="preserve"> Abrechnung kann je Waldbesitzer einmal pro Jahr zur Förderung vorgelegt werden
</t>
        </r>
        <r>
          <rPr>
            <sz val="8"/>
            <color indexed="81"/>
            <rFont val="Wingdings"/>
            <charset val="2"/>
          </rPr>
          <t></t>
        </r>
        <r>
          <rPr>
            <sz val="8"/>
            <color indexed="81"/>
            <rFont val="Tahoma"/>
            <family val="2"/>
          </rPr>
          <t xml:space="preserve"> förderbare Einzelmaßnahmen: Freischneiden, Rüsselkäferbekämpfung, Verpflockung (Pflege)
</t>
        </r>
        <r>
          <rPr>
            <sz val="8"/>
            <color indexed="81"/>
            <rFont val="Wingdings"/>
            <charset val="2"/>
          </rPr>
          <t></t>
        </r>
        <r>
          <rPr>
            <sz val="8"/>
            <color indexed="81"/>
            <rFont val="Tahoma"/>
            <family val="2"/>
          </rPr>
          <t xml:space="preserve"> Waldkategrien: OSW, SSW
</t>
        </r>
        <r>
          <rPr>
            <sz val="8"/>
            <color indexed="81"/>
            <rFont val="Wingdings"/>
            <charset val="2"/>
          </rPr>
          <t></t>
        </r>
        <r>
          <rPr>
            <sz val="8"/>
            <color indexed="81"/>
            <rFont val="Tahoma"/>
            <family val="2"/>
          </rPr>
          <t xml:space="preserve"> im WS-2 und WW nur im Zuge eines Detailprojektes "Bestandesumbau" sowie "Aufarbeitung nach Katastrophen"
</t>
        </r>
        <r>
          <rPr>
            <sz val="8"/>
            <color indexed="81"/>
            <rFont val="Wingdings"/>
            <charset val="2"/>
          </rPr>
          <t></t>
        </r>
        <r>
          <rPr>
            <sz val="8"/>
            <color indexed="81"/>
            <rFont val="Tahoma"/>
            <family val="2"/>
          </rPr>
          <t xml:space="preserve"> max. 20 ha je Einzelmaßnahme, Jahr und Förderwerber bzw. Begünstigter
</t>
        </r>
        <r>
          <rPr>
            <sz val="8"/>
            <color indexed="81"/>
            <rFont val="Wingdings"/>
            <charset val="2"/>
          </rPr>
          <t></t>
        </r>
        <r>
          <rPr>
            <sz val="8"/>
            <color indexed="81"/>
            <rFont val="Tahoma"/>
            <family val="2"/>
          </rPr>
          <t xml:space="preserve"> FAI-Code: 422</t>
        </r>
      </text>
    </comment>
    <comment ref="B34" authorId="0" shapeId="0" xr:uid="{00000000-0006-0000-0000-000004000000}">
      <text>
        <r>
          <rPr>
            <sz val="8"/>
            <color indexed="81"/>
            <rFont val="Tahoma"/>
            <family val="2"/>
          </rPr>
          <t>In jeder Zeile maximal eine Parzelle anführen</t>
        </r>
      </text>
    </comment>
    <comment ref="V34" authorId="0" shapeId="0" xr:uid="{00000000-0006-0000-0000-000005000000}">
      <text>
        <r>
          <rPr>
            <sz val="8"/>
            <color indexed="81"/>
            <rFont val="Wingdings"/>
            <charset val="2"/>
          </rPr>
          <t></t>
        </r>
        <r>
          <rPr>
            <sz val="8"/>
            <color indexed="81"/>
            <rFont val="Tahoma"/>
            <family val="2"/>
          </rPr>
          <t xml:space="preserve"> keine Einheiten angeben
</t>
        </r>
        <r>
          <rPr>
            <sz val="8"/>
            <color indexed="81"/>
            <rFont val="Wingdings"/>
            <charset val="2"/>
          </rPr>
          <t></t>
        </r>
        <r>
          <rPr>
            <sz val="8"/>
            <color indexed="81"/>
            <rFont val="Tahoma"/>
            <family val="2"/>
          </rPr>
          <t xml:space="preserve"> max. 0,5 ha zusammenhängende Fläche - etwaige Flächenüberschreitung begründen</t>
        </r>
      </text>
    </comment>
    <comment ref="AJ34" authorId="0" shapeId="0" xr:uid="{00000000-0006-0000-0000-000006000000}">
      <text>
        <r>
          <rPr>
            <sz val="8"/>
            <color indexed="81"/>
            <rFont val="Tahoma"/>
            <family val="2"/>
          </rPr>
          <t>Basis: 2.500 Stück / ha</t>
        </r>
      </text>
    </comment>
    <comment ref="AN34" authorId="0" shapeId="0" xr:uid="{00000000-0006-0000-0000-000007000000}">
      <text>
        <r>
          <rPr>
            <sz val="8"/>
            <color indexed="81"/>
            <rFont val="Wingdings"/>
            <charset val="2"/>
          </rPr>
          <t></t>
        </r>
        <r>
          <rPr>
            <sz val="8"/>
            <color indexed="81"/>
            <rFont val="Tahoma"/>
            <family val="2"/>
          </rPr>
          <t xml:space="preserve"> Korrektur auf tatsächliche Anzahl möglich
</t>
        </r>
        <r>
          <rPr>
            <sz val="8"/>
            <color indexed="81"/>
            <rFont val="Wingdings"/>
            <charset val="2"/>
          </rPr>
          <t></t>
        </r>
        <r>
          <rPr>
            <sz val="8"/>
            <color indexed="81"/>
            <rFont val="Tahoma"/>
            <family val="2"/>
          </rPr>
          <t xml:space="preserve"> allfällige Korrektur erfordert Begründung
</t>
        </r>
        <r>
          <rPr>
            <sz val="8"/>
            <color indexed="81"/>
            <rFont val="Wingdings"/>
            <charset val="2"/>
          </rPr>
          <t></t>
        </r>
        <r>
          <rPr>
            <sz val="8"/>
            <color indexed="81"/>
            <rFont val="Tahoma"/>
            <family val="2"/>
          </rPr>
          <t xml:space="preserve"> Maximal 3.500 Stück / ha</t>
        </r>
      </text>
    </comment>
    <comment ref="V47" authorId="0" shapeId="0" xr:uid="{00000000-0006-0000-0000-000008000000}">
      <text>
        <r>
          <rPr>
            <sz val="8"/>
            <color indexed="81"/>
            <rFont val="Wingdings"/>
            <charset val="2"/>
          </rPr>
          <t></t>
        </r>
        <r>
          <rPr>
            <sz val="8"/>
            <color indexed="81"/>
            <rFont val="Tahoma"/>
            <family val="2"/>
          </rPr>
          <t xml:space="preserve"> Mindestens 0,1 ha pro Waldbesitzer und Jahr
</t>
        </r>
        <r>
          <rPr>
            <sz val="8"/>
            <color indexed="81"/>
            <rFont val="Wingdings"/>
            <charset val="2"/>
          </rPr>
          <t></t>
        </r>
        <r>
          <rPr>
            <sz val="8"/>
            <color indexed="81"/>
            <rFont val="Tahoma"/>
            <family val="2"/>
          </rPr>
          <t xml:space="preserve"> AM bei Kontierung</t>
        </r>
      </text>
    </comment>
    <comment ref="C49" authorId="0" shapeId="0" xr:uid="{00000000-0006-0000-0000-000009000000}">
      <text>
        <r>
          <rPr>
            <sz val="8"/>
            <color indexed="81"/>
            <rFont val="Tahoma"/>
            <family val="2"/>
          </rPr>
          <t>Feld für zus. Information, Begründung, Erklärung
Zeilenumbruch = ATL+Enter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Annewanter</author>
    <author>u0247499</author>
  </authors>
  <commentList>
    <comment ref="Z10" authorId="0" shapeId="0" xr:uid="{00000000-0006-0000-0100-000001000000}">
      <text>
        <r>
          <rPr>
            <sz val="8"/>
            <color indexed="81"/>
            <rFont val="Tahoma"/>
            <family val="2"/>
          </rPr>
          <t>Bitte jene Gemeinde auswählen, in welcher die zu fördernden Maßnahmen gesetzt worden sind.</t>
        </r>
      </text>
    </comment>
    <comment ref="AK26" authorId="0" shapeId="0" xr:uid="{00000000-0006-0000-0100-000002000000}">
      <text>
        <r>
          <rPr>
            <sz val="8"/>
            <color indexed="81"/>
            <rFont val="Tahoma"/>
            <family val="2"/>
          </rPr>
          <t>keine Einheiten angeben</t>
        </r>
      </text>
    </comment>
    <comment ref="C36" authorId="0" shapeId="0" xr:uid="{00000000-0006-0000-0100-000003000000}">
      <text>
        <r>
          <rPr>
            <sz val="8"/>
            <color indexed="81"/>
            <rFont val="Wingdings"/>
            <charset val="2"/>
          </rPr>
          <t></t>
        </r>
        <r>
          <rPr>
            <sz val="8"/>
            <color indexed="81"/>
            <rFont val="Arial"/>
            <family val="2"/>
          </rPr>
          <t xml:space="preserve"> nur möglich nach </t>
        </r>
        <r>
          <rPr>
            <b/>
            <sz val="8"/>
            <color indexed="81"/>
            <rFont val="Arial"/>
            <family val="2"/>
          </rPr>
          <t>abiotischem</t>
        </r>
        <r>
          <rPr>
            <sz val="8"/>
            <color indexed="81"/>
            <rFont val="Arial"/>
            <family val="2"/>
          </rPr>
          <t xml:space="preserve"> Schadereignis</t>
        </r>
        <r>
          <rPr>
            <sz val="8"/>
            <color indexed="81"/>
            <rFont val="Wingdings"/>
            <charset val="2"/>
          </rPr>
          <t xml:space="preserve">
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Tahoma"/>
            <family val="2"/>
          </rPr>
          <t>Einzelantrag</t>
        </r>
        <r>
          <rPr>
            <sz val="8"/>
            <color indexed="81"/>
            <rFont val="Tahoma"/>
            <family val="2"/>
          </rPr>
          <t xml:space="preserve"> i.d. </t>
        </r>
        <r>
          <rPr>
            <u/>
            <sz val="8"/>
            <color indexed="81"/>
            <rFont val="Tahoma"/>
            <family val="2"/>
          </rPr>
          <t>VOLE</t>
        </r>
        <r>
          <rPr>
            <sz val="8"/>
            <color indexed="81"/>
            <rFont val="Tahoma"/>
            <family val="2"/>
          </rPr>
          <t xml:space="preserve"> - </t>
        </r>
        <r>
          <rPr>
            <b/>
            <sz val="8"/>
            <color indexed="81"/>
            <rFont val="Tahoma"/>
            <family val="2"/>
          </rPr>
          <t>Melde-/Bewilligungspflicht</t>
        </r>
        <r>
          <rPr>
            <sz val="8"/>
            <color indexed="81"/>
            <rFont val="Tahoma"/>
            <family val="2"/>
          </rPr>
          <t xml:space="preserve"> in </t>
        </r>
        <r>
          <rPr>
            <u/>
            <sz val="8"/>
            <color indexed="81"/>
            <rFont val="Tahoma"/>
            <family val="2"/>
          </rPr>
          <t>FWP und RegWEB-Projekten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Wingdings"/>
            <charset val="2"/>
          </rPr>
          <t></t>
        </r>
        <r>
          <rPr>
            <sz val="8"/>
            <color indexed="81"/>
            <rFont val="Tahoma"/>
            <family val="2"/>
          </rPr>
          <t xml:space="preserve"> Abrechnung kann je Waldbesitzer einmal pro Jahr zur Förderung vorgelegt werden
</t>
        </r>
        <r>
          <rPr>
            <sz val="8"/>
            <color indexed="81"/>
            <rFont val="Wingdings"/>
            <charset val="2"/>
          </rPr>
          <t></t>
        </r>
        <r>
          <rPr>
            <sz val="8"/>
            <color indexed="81"/>
            <rFont val="Tahoma"/>
            <family val="2"/>
          </rPr>
          <t xml:space="preserve"> förderbare Einzelmaßnahmen: Freischneiden, Rüsselkäferbekämpfung, Verpflockung (Pflege)
</t>
        </r>
        <r>
          <rPr>
            <sz val="8"/>
            <color indexed="81"/>
            <rFont val="Wingdings"/>
            <charset val="2"/>
          </rPr>
          <t></t>
        </r>
        <r>
          <rPr>
            <sz val="8"/>
            <color indexed="81"/>
            <rFont val="Tahoma"/>
            <family val="2"/>
          </rPr>
          <t xml:space="preserve"> max. 20 ha je Einzelmaßnahme pro Jahr und Förderwerber bzw. Begünstigter
</t>
        </r>
        <r>
          <rPr>
            <sz val="8"/>
            <color indexed="81"/>
            <rFont val="Wingdings"/>
            <charset val="2"/>
          </rPr>
          <t></t>
        </r>
        <r>
          <rPr>
            <sz val="8"/>
            <color indexed="81"/>
            <rFont val="Tahoma"/>
            <family val="2"/>
          </rPr>
          <t xml:space="preserve"> FAI-Code: 422</t>
        </r>
      </text>
    </comment>
    <comment ref="B37" authorId="0" shapeId="0" xr:uid="{00000000-0006-0000-0100-000004000000}">
      <text>
        <r>
          <rPr>
            <sz val="8"/>
            <color indexed="81"/>
            <rFont val="Tahoma"/>
            <family val="2"/>
          </rPr>
          <t>In jeder Zeile maximal eine Parzelle anführen</t>
        </r>
      </text>
    </comment>
    <comment ref="V37" authorId="0" shapeId="0" xr:uid="{00000000-0006-0000-0100-000005000000}">
      <text>
        <r>
          <rPr>
            <sz val="8"/>
            <color indexed="81"/>
            <rFont val="Wingdings"/>
            <charset val="2"/>
          </rPr>
          <t></t>
        </r>
        <r>
          <rPr>
            <sz val="8"/>
            <color indexed="81"/>
            <rFont val="Tahoma"/>
            <family val="2"/>
          </rPr>
          <t xml:space="preserve"> keine Einheiten angeben</t>
        </r>
      </text>
    </comment>
    <comment ref="AJ37" authorId="0" shapeId="0" xr:uid="{00000000-0006-0000-0100-000006000000}">
      <text>
        <r>
          <rPr>
            <sz val="8"/>
            <color indexed="81"/>
            <rFont val="Tahoma"/>
            <family val="2"/>
          </rPr>
          <t>Basis: 2.500 Stück / ha</t>
        </r>
      </text>
    </comment>
    <comment ref="AN37" authorId="0" shapeId="0" xr:uid="{00000000-0006-0000-0100-000007000000}">
      <text>
        <r>
          <rPr>
            <sz val="8"/>
            <color indexed="81"/>
            <rFont val="Wingdings"/>
            <charset val="2"/>
          </rPr>
          <t></t>
        </r>
        <r>
          <rPr>
            <sz val="8"/>
            <color indexed="81"/>
            <rFont val="Tahoma"/>
            <family val="2"/>
          </rPr>
          <t xml:space="preserve"> Korrektur auf tatsächliche Anzahl möglich
</t>
        </r>
        <r>
          <rPr>
            <sz val="8"/>
            <color indexed="81"/>
            <rFont val="Wingdings"/>
            <charset val="2"/>
          </rPr>
          <t></t>
        </r>
        <r>
          <rPr>
            <sz val="8"/>
            <color indexed="81"/>
            <rFont val="Tahoma"/>
            <family val="2"/>
          </rPr>
          <t xml:space="preserve"> allfällige Korrektur erfordert Begründung
</t>
        </r>
        <r>
          <rPr>
            <sz val="8"/>
            <color indexed="81"/>
            <rFont val="Wingdings"/>
            <charset val="2"/>
          </rPr>
          <t></t>
        </r>
        <r>
          <rPr>
            <sz val="8"/>
            <color indexed="81"/>
            <rFont val="Tahoma"/>
            <family val="2"/>
          </rPr>
          <t xml:space="preserve"> Maximal 3.500 Stück / ha</t>
        </r>
      </text>
    </comment>
    <comment ref="C46" authorId="1" shapeId="0" xr:uid="{00000000-0006-0000-0100-000008000000}">
      <text>
        <r>
          <rPr>
            <sz val="8"/>
            <color indexed="81"/>
            <rFont val="Tahoma"/>
            <family val="2"/>
          </rPr>
          <t xml:space="preserve">Zeilenumbruch: Tasten </t>
        </r>
        <r>
          <rPr>
            <b/>
            <sz val="8"/>
            <color indexed="81"/>
            <rFont val="Tahoma"/>
            <family val="2"/>
          </rPr>
          <t>"ALT" + "Enter"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Annewanter</author>
  </authors>
  <commentList>
    <comment ref="Z10" authorId="0" shapeId="0" xr:uid="{00000000-0006-0000-0200-000001000000}">
      <text>
        <r>
          <rPr>
            <sz val="8"/>
            <color indexed="81"/>
            <rFont val="Tahoma"/>
            <family val="2"/>
          </rPr>
          <t>Bitte jene Gemeinde auswählen, in welcher die zu fördernden Maßnahmen gesetzt worden sind.</t>
        </r>
      </text>
    </comment>
    <comment ref="AK26" authorId="0" shapeId="0" xr:uid="{00000000-0006-0000-0200-000002000000}">
      <text>
        <r>
          <rPr>
            <sz val="8"/>
            <color indexed="81"/>
            <rFont val="Tahoma"/>
            <family val="2"/>
          </rPr>
          <t>keine Einheiten angeben</t>
        </r>
      </text>
    </comment>
    <comment ref="AY48" authorId="0" shapeId="0" xr:uid="{00000000-0006-0000-0200-000003000000}">
      <text>
        <r>
          <rPr>
            <sz val="8"/>
            <color indexed="81"/>
            <rFont val="Tahoma"/>
            <family val="2"/>
          </rPr>
          <t>Feld für zus. Information, Begründung, Erklärung
Zeilenumbruch = ALT+Enter</t>
        </r>
      </text>
    </comment>
  </commentList>
</comments>
</file>

<file path=xl/sharedStrings.xml><?xml version="1.0" encoding="utf-8"?>
<sst xmlns="http://schemas.openxmlformats.org/spreadsheetml/2006/main" count="1633" uniqueCount="501">
  <si>
    <t>Name</t>
  </si>
  <si>
    <t>Nachweisungsliste für Bauschsatzleistungen</t>
  </si>
  <si>
    <t>Antrags-/Projektnummer</t>
  </si>
  <si>
    <t>Art der Maßnahme</t>
  </si>
  <si>
    <t>Kontrollzaun</t>
  </si>
  <si>
    <t>Querfällung</t>
  </si>
  <si>
    <t>Hochabstockung</t>
  </si>
  <si>
    <t>Holz "Vor Ort belassen"</t>
  </si>
  <si>
    <t>BLZ</t>
  </si>
  <si>
    <t>Name des Bankinstitutes</t>
  </si>
  <si>
    <t>Konto-nummer</t>
  </si>
  <si>
    <t>bitte wählen:</t>
  </si>
  <si>
    <t>Fangbaum/Prügelfalle</t>
  </si>
  <si>
    <t>FAI-Code</t>
  </si>
  <si>
    <t>--</t>
  </si>
  <si>
    <t>Bausch-satz</t>
  </si>
  <si>
    <t>Einheit</t>
  </si>
  <si>
    <t>Maßnahme</t>
  </si>
  <si>
    <t>Rüsselkäferbekämpfung</t>
  </si>
  <si>
    <t>Datum</t>
  </si>
  <si>
    <t>ha</t>
  </si>
  <si>
    <t>Verpflockung (Pflege)</t>
  </si>
  <si>
    <t>Ein-heit</t>
  </si>
  <si>
    <t>Fö (FAI-Daten)</t>
  </si>
  <si>
    <r>
      <t>Gpz.-Nr.</t>
    </r>
    <r>
      <rPr>
        <b/>
        <sz val="6"/>
        <rFont val="Tahoma"/>
        <family val="2"/>
      </rPr>
      <t xml:space="preserve"> 
</t>
    </r>
    <r>
      <rPr>
        <sz val="6"/>
        <rFont val="Tahoma"/>
        <family val="2"/>
      </rPr>
      <t>jede Parzelle einzeln anführen</t>
    </r>
  </si>
  <si>
    <t>Basis - Anzahl Pflanzen / ha</t>
  </si>
  <si>
    <r>
      <t>Brutto Anrechenbar</t>
    </r>
    <r>
      <rPr>
        <b/>
        <sz val="10"/>
        <rFont val="Tahoma"/>
        <family val="2"/>
      </rPr>
      <t xml:space="preserve"> Förderbetrag</t>
    </r>
  </si>
  <si>
    <t>bearbeitete Fläche</t>
  </si>
  <si>
    <t>€ / ha</t>
  </si>
  <si>
    <t>€ / Stk</t>
  </si>
  <si>
    <r>
      <t>Stück</t>
    </r>
    <r>
      <rPr>
        <sz val="8"/>
        <color indexed="55"/>
        <rFont val="Tahoma"/>
        <family val="2"/>
      </rPr>
      <t xml:space="preserve"> berechn.</t>
    </r>
  </si>
  <si>
    <t>Menge</t>
  </si>
  <si>
    <t>bitte Gemeinde wählen:</t>
  </si>
  <si>
    <t>Abfaltersbach</t>
  </si>
  <si>
    <t>Absam</t>
  </si>
  <si>
    <t>Achenkirch</t>
  </si>
  <si>
    <t>Ainet</t>
  </si>
  <si>
    <t>Aldrans</t>
  </si>
  <si>
    <t>Alpbach</t>
  </si>
  <si>
    <t>Amlach</t>
  </si>
  <si>
    <t>Ampass</t>
  </si>
  <si>
    <t>Angath</t>
  </si>
  <si>
    <t>Angerberg</t>
  </si>
  <si>
    <t>Anras</t>
  </si>
  <si>
    <t>Arzl im Pitztal</t>
  </si>
  <si>
    <t>Aschau im Zillertal</t>
  </si>
  <si>
    <t>Assling</t>
  </si>
  <si>
    <t>Aurach bei Kitzbühel</t>
  </si>
  <si>
    <t>Außervillgraten</t>
  </si>
  <si>
    <t>Axams</t>
  </si>
  <si>
    <t>Bach</t>
  </si>
  <si>
    <t>Bad Häring</t>
  </si>
  <si>
    <t>Baumkirchen</t>
  </si>
  <si>
    <t>Berwang</t>
  </si>
  <si>
    <t>Biberwier</t>
  </si>
  <si>
    <t>Bichlbach</t>
  </si>
  <si>
    <t>Birgitz</t>
  </si>
  <si>
    <t>Brandberg</t>
  </si>
  <si>
    <t>Breitenbach am Inn</t>
  </si>
  <si>
    <t>Breitenwang</t>
  </si>
  <si>
    <t>Brixen im Thale</t>
  </si>
  <si>
    <t>Brixlegg</t>
  </si>
  <si>
    <t>Bruck am Ziller</t>
  </si>
  <si>
    <t>Buch bei Jenbach</t>
  </si>
  <si>
    <t>Dölsach</t>
  </si>
  <si>
    <t>Ebbs</t>
  </si>
  <si>
    <t>Eben am Achensee</t>
  </si>
  <si>
    <t>Ehenbichl</t>
  </si>
  <si>
    <t>Ehrwald</t>
  </si>
  <si>
    <t>Elbigenalp</t>
  </si>
  <si>
    <t>Ellbögen</t>
  </si>
  <si>
    <t>Ellmau</t>
  </si>
  <si>
    <t>Elmen</t>
  </si>
  <si>
    <t>Erl</t>
  </si>
  <si>
    <t>Faggen</t>
  </si>
  <si>
    <t>Fendels</t>
  </si>
  <si>
    <t>Fieberbrunn</t>
  </si>
  <si>
    <t>Finkenberg</t>
  </si>
  <si>
    <t>Fiss</t>
  </si>
  <si>
    <t>Flaurling</t>
  </si>
  <si>
    <t>Fließ</t>
  </si>
  <si>
    <t>Flirsch</t>
  </si>
  <si>
    <t>Forchach</t>
  </si>
  <si>
    <t>Fritzens</t>
  </si>
  <si>
    <t>Fügen</t>
  </si>
  <si>
    <t>Fügenberg</t>
  </si>
  <si>
    <t>Fulpmes</t>
  </si>
  <si>
    <t>Gaimberg</t>
  </si>
  <si>
    <t>Gallzein</t>
  </si>
  <si>
    <t>Galtür</t>
  </si>
  <si>
    <t>Gerlos</t>
  </si>
  <si>
    <t>Gerlosberg</t>
  </si>
  <si>
    <t>Gnadenwald</t>
  </si>
  <si>
    <t>Going am Wilden Kaiser</t>
  </si>
  <si>
    <t>Götzens</t>
  </si>
  <si>
    <t>Gramais</t>
  </si>
  <si>
    <t>Grän</t>
  </si>
  <si>
    <t>Gries am Brenner</t>
  </si>
  <si>
    <t>Gries im Sellrain</t>
  </si>
  <si>
    <t>Grins</t>
  </si>
  <si>
    <t>Grinzens</t>
  </si>
  <si>
    <t>Gschnitz</t>
  </si>
  <si>
    <t>Haiming</t>
  </si>
  <si>
    <t>Hainzenberg</t>
  </si>
  <si>
    <t>Hall in Tirol</t>
  </si>
  <si>
    <t>Hart im Zillertal</t>
  </si>
  <si>
    <t>Häselgehr</t>
  </si>
  <si>
    <t>Hatting</t>
  </si>
  <si>
    <t>Heinfels</t>
  </si>
  <si>
    <t>Heiterwang</t>
  </si>
  <si>
    <t>Hinterhornbach</t>
  </si>
  <si>
    <t>Hippach</t>
  </si>
  <si>
    <t>Hochfilzen</t>
  </si>
  <si>
    <t>Höfen</t>
  </si>
  <si>
    <t>Holzgau</t>
  </si>
  <si>
    <t>Hopfgarten im Brixental</t>
  </si>
  <si>
    <t>Hopfgarten in Defereggen</t>
  </si>
  <si>
    <t>Imst</t>
  </si>
  <si>
    <t>Imsterberg</t>
  </si>
  <si>
    <t>Innervillgraten</t>
  </si>
  <si>
    <t>Innsbruck</t>
  </si>
  <si>
    <t>Inzing</t>
  </si>
  <si>
    <t>Ischgl</t>
  </si>
  <si>
    <t>Iselsberg-Stronach</t>
  </si>
  <si>
    <t>Itter</t>
  </si>
  <si>
    <t>Jenbach</t>
  </si>
  <si>
    <t>Jerzens</t>
  </si>
  <si>
    <t>Jochberg</t>
  </si>
  <si>
    <t>Jungholz</t>
  </si>
  <si>
    <t>Kaisers</t>
  </si>
  <si>
    <t>Kals am Großglockner</t>
  </si>
  <si>
    <t>Kaltenbach</t>
  </si>
  <si>
    <t>Kappl</t>
  </si>
  <si>
    <t>Karres</t>
  </si>
  <si>
    <t>Karrösten</t>
  </si>
  <si>
    <t>Kartitsch</t>
  </si>
  <si>
    <t>Kaunerberg</t>
  </si>
  <si>
    <t>Kaunertal</t>
  </si>
  <si>
    <t>Kauns</t>
  </si>
  <si>
    <t>Kematen in Tirol</t>
  </si>
  <si>
    <t>Kirchberg in Tirol</t>
  </si>
  <si>
    <t>Kirchbichl</t>
  </si>
  <si>
    <t>Kirchdorf in Tirol</t>
  </si>
  <si>
    <t>Kitzbühel</t>
  </si>
  <si>
    <t>Kolsass</t>
  </si>
  <si>
    <t>Kolsassberg</t>
  </si>
  <si>
    <t>Kössen</t>
  </si>
  <si>
    <t>Kramsach</t>
  </si>
  <si>
    <t>Kufstein</t>
  </si>
  <si>
    <t>Kundl</t>
  </si>
  <si>
    <t>Ladis</t>
  </si>
  <si>
    <t>Landeck</t>
  </si>
  <si>
    <t>Längenfeld</t>
  </si>
  <si>
    <t>Langkampfen</t>
  </si>
  <si>
    <t>Lans</t>
  </si>
  <si>
    <t>Lavant</t>
  </si>
  <si>
    <t>Lechaschau</t>
  </si>
  <si>
    <t>Leisach</t>
  </si>
  <si>
    <t>Lermoos</t>
  </si>
  <si>
    <t>Leutasch</t>
  </si>
  <si>
    <t>Lienz</t>
  </si>
  <si>
    <t>Mariastein</t>
  </si>
  <si>
    <t>Matrei am Brenner</t>
  </si>
  <si>
    <t>Matrei in Osttirol</t>
  </si>
  <si>
    <t>Mayrhofen</t>
  </si>
  <si>
    <t>Mieders</t>
  </si>
  <si>
    <t>Mieming</t>
  </si>
  <si>
    <t>Mils</t>
  </si>
  <si>
    <t>Mils bei Imst</t>
  </si>
  <si>
    <t>Mötz</t>
  </si>
  <si>
    <t>Mühlbachl</t>
  </si>
  <si>
    <t>Münster</t>
  </si>
  <si>
    <t>Musau</t>
  </si>
  <si>
    <t>Mutters</t>
  </si>
  <si>
    <t>Namlos</t>
  </si>
  <si>
    <t>Nassereith</t>
  </si>
  <si>
    <t>Natters</t>
  </si>
  <si>
    <t>Nauders</t>
  </si>
  <si>
    <t>Navis</t>
  </si>
  <si>
    <t>Nesselwängle</t>
  </si>
  <si>
    <t>Neustift im Stubaital</t>
  </si>
  <si>
    <t>Niederndorf</t>
  </si>
  <si>
    <t>Niederndorferberg</t>
  </si>
  <si>
    <t>Nikolsdorf</t>
  </si>
  <si>
    <t>Nußdorf-Debant</t>
  </si>
  <si>
    <t>Oberhofen im Inntal</t>
  </si>
  <si>
    <t>Oberlienz</t>
  </si>
  <si>
    <t>Obernberg am Brenner</t>
  </si>
  <si>
    <t>Oberndorf in Tirol</t>
  </si>
  <si>
    <t>Oberperfuss</t>
  </si>
  <si>
    <t>Obertilliach</t>
  </si>
  <si>
    <t>Obsteig</t>
  </si>
  <si>
    <t>Oetz</t>
  </si>
  <si>
    <t>Patsch</t>
  </si>
  <si>
    <t>Pettnau</t>
  </si>
  <si>
    <t>Pettneu am Arlberg</t>
  </si>
  <si>
    <t>Pfaffenhofen</t>
  </si>
  <si>
    <t>Pfafflar</t>
  </si>
  <si>
    <t>Pflach</t>
  </si>
  <si>
    <t>Pfons</t>
  </si>
  <si>
    <t>Pfunds</t>
  </si>
  <si>
    <t>Pians</t>
  </si>
  <si>
    <t>Pill</t>
  </si>
  <si>
    <t>Pinswang</t>
  </si>
  <si>
    <t>Polling in Tirol</t>
  </si>
  <si>
    <t>Prägraten am Großvenediger</t>
  </si>
  <si>
    <t>Prutz</t>
  </si>
  <si>
    <t>Radfeld</t>
  </si>
  <si>
    <t>Ramsau im Zillertal</t>
  </si>
  <si>
    <t>Ranggen</t>
  </si>
  <si>
    <t>Rattenberg</t>
  </si>
  <si>
    <t>Reith bei Kitzbühel</t>
  </si>
  <si>
    <t>Reith bei Seefeld</t>
  </si>
  <si>
    <t>Reith im Alpbachtal</t>
  </si>
  <si>
    <t>Rettenschöss</t>
  </si>
  <si>
    <t>Reutte</t>
  </si>
  <si>
    <t>Ried im Oberinntal</t>
  </si>
  <si>
    <t>Ried im Zillertal</t>
  </si>
  <si>
    <t>Rietz</t>
  </si>
  <si>
    <t>Rinn</t>
  </si>
  <si>
    <t>Rohrberg</t>
  </si>
  <si>
    <t>Roppen</t>
  </si>
  <si>
    <t>Rum</t>
  </si>
  <si>
    <t>Sautens</t>
  </si>
  <si>
    <t>Scharnitz</t>
  </si>
  <si>
    <t>Schattwald</t>
  </si>
  <si>
    <t>Scheffau am Wilden Kaiser</t>
  </si>
  <si>
    <t>Schlaiten</t>
  </si>
  <si>
    <t>Schlitters</t>
  </si>
  <si>
    <t>Schmirn</t>
  </si>
  <si>
    <t>Schönberg im Stubaital</t>
  </si>
  <si>
    <t>Schönwies</t>
  </si>
  <si>
    <t>Schwaz</t>
  </si>
  <si>
    <t>Schwendau</t>
  </si>
  <si>
    <t>Schwendt</t>
  </si>
  <si>
    <t>Schwoich</t>
  </si>
  <si>
    <t>See</t>
  </si>
  <si>
    <t>Seefeld in Tirol</t>
  </si>
  <si>
    <t>Sellrain</t>
  </si>
  <si>
    <t>Serfaus</t>
  </si>
  <si>
    <t>Sillian</t>
  </si>
  <si>
    <t>Silz</t>
  </si>
  <si>
    <t>Sistrans</t>
  </si>
  <si>
    <t>Sölden</t>
  </si>
  <si>
    <t>Söll</t>
  </si>
  <si>
    <t>Spiss</t>
  </si>
  <si>
    <t>St.Anton am Arlberg</t>
  </si>
  <si>
    <t>St.Jakob in Defereggen</t>
  </si>
  <si>
    <t>St.Jakob in Haus</t>
  </si>
  <si>
    <t>St.Johann im Walde</t>
  </si>
  <si>
    <t>St.Johann in Tirol</t>
  </si>
  <si>
    <t>St.Leonhard im Pitztal</t>
  </si>
  <si>
    <t>St.Sigmund im Sellrain</t>
  </si>
  <si>
    <t>St.Ulrich am Pillersee</t>
  </si>
  <si>
    <t>St.Veit in Defereggen</t>
  </si>
  <si>
    <t>Stams</t>
  </si>
  <si>
    <t>Stans</t>
  </si>
  <si>
    <t>Stanz bei Landeck</t>
  </si>
  <si>
    <t>Stanzach</t>
  </si>
  <si>
    <t>Steeg</t>
  </si>
  <si>
    <t>Steinach am Brenner</t>
  </si>
  <si>
    <t>Steinberg am Rofan</t>
  </si>
  <si>
    <t>Strass im Zillertal</t>
  </si>
  <si>
    <t>Strassen</t>
  </si>
  <si>
    <t>Strengen</t>
  </si>
  <si>
    <t>Stumm</t>
  </si>
  <si>
    <t>Stummerberg</t>
  </si>
  <si>
    <t>Tannheim</t>
  </si>
  <si>
    <t>Tarrenz</t>
  </si>
  <si>
    <t>Telfes im Stubai</t>
  </si>
  <si>
    <t>Telfs</t>
  </si>
  <si>
    <t>Terfens</t>
  </si>
  <si>
    <t>Thaur</t>
  </si>
  <si>
    <t>Thiersee</t>
  </si>
  <si>
    <t>Thurn</t>
  </si>
  <si>
    <t>Tobadill</t>
  </si>
  <si>
    <t>Tösens</t>
  </si>
  <si>
    <t>Trins</t>
  </si>
  <si>
    <t>Tristach</t>
  </si>
  <si>
    <t>Tulfes</t>
  </si>
  <si>
    <t>Tux</t>
  </si>
  <si>
    <t>Uderns</t>
  </si>
  <si>
    <t>Umhausen</t>
  </si>
  <si>
    <t>Unterperfuss</t>
  </si>
  <si>
    <t>Untertilliach</t>
  </si>
  <si>
    <t>Vals</t>
  </si>
  <si>
    <t>Vils</t>
  </si>
  <si>
    <t>Virgen</t>
  </si>
  <si>
    <t>Volders</t>
  </si>
  <si>
    <t>Völs</t>
  </si>
  <si>
    <t>Vomp</t>
  </si>
  <si>
    <t>Vorderhornbach</t>
  </si>
  <si>
    <t>Waidring</t>
  </si>
  <si>
    <t>Walchsee</t>
  </si>
  <si>
    <t>Wängle</t>
  </si>
  <si>
    <t>Wattenberg</t>
  </si>
  <si>
    <t>Wattens</t>
  </si>
  <si>
    <t>Weer</t>
  </si>
  <si>
    <t>Weerberg</t>
  </si>
  <si>
    <t>Weißenbach am Lech</t>
  </si>
  <si>
    <t>Wenns</t>
  </si>
  <si>
    <t>Westendorf</t>
  </si>
  <si>
    <t>Wiesing</t>
  </si>
  <si>
    <t>Wildermieming</t>
  </si>
  <si>
    <t>Wildschönau</t>
  </si>
  <si>
    <t>Wörgl</t>
  </si>
  <si>
    <t>Zams</t>
  </si>
  <si>
    <t>Zell am Ziller</t>
  </si>
  <si>
    <t>Zellberg</t>
  </si>
  <si>
    <t>Zirl</t>
  </si>
  <si>
    <t>Zöblen</t>
  </si>
  <si>
    <t>Ort der Umsetzung</t>
  </si>
  <si>
    <t xml:space="preserve">Kulturpflege </t>
  </si>
  <si>
    <t>Wohnort</t>
  </si>
  <si>
    <t>bitte auswählen:</t>
  </si>
  <si>
    <t>Freischneiden</t>
  </si>
  <si>
    <t>Straße HNr.</t>
  </si>
  <si>
    <r>
      <t xml:space="preserve">Bauschsatz
</t>
    </r>
    <r>
      <rPr>
        <sz val="8"/>
        <rFont val="Tahoma"/>
        <family val="2"/>
      </rPr>
      <t>pro Pflanze bzw. Pflock</t>
    </r>
  </si>
  <si>
    <t>Stück
korr.</t>
  </si>
  <si>
    <t>2010: 0,136</t>
  </si>
  <si>
    <t xml:space="preserve">bis </t>
  </si>
  <si>
    <t>FAI-Code: 422</t>
  </si>
  <si>
    <t>Unterschrift Förderwerber(in) bzw. Begünstigte(r)</t>
  </si>
  <si>
    <t>ab 2011 nicht angeboten</t>
  </si>
  <si>
    <t xml:space="preserve"> Die Umsetzung der Maßnahme erfolgte im Zeitraum von </t>
  </si>
  <si>
    <t>JUWELEN</t>
  </si>
  <si>
    <t>2010: 0,08</t>
  </si>
  <si>
    <t>Stk. Pflanze</t>
  </si>
  <si>
    <t>Stk. Pflock</t>
  </si>
  <si>
    <t>Unterschrift AntragstellerIn</t>
  </si>
  <si>
    <t>-  Forst  -</t>
  </si>
  <si>
    <r>
      <t xml:space="preserve">nur möglich nach </t>
    </r>
    <r>
      <rPr>
        <b/>
        <i/>
        <sz val="10"/>
        <color indexed="12"/>
        <rFont val="Tahoma"/>
        <family val="2"/>
      </rPr>
      <t>abiotischem</t>
    </r>
    <r>
      <rPr>
        <i/>
        <sz val="10"/>
        <color indexed="12"/>
        <rFont val="Tahoma"/>
        <family val="2"/>
      </rPr>
      <t xml:space="preserve"> Schadereignis!</t>
    </r>
  </si>
  <si>
    <t>TT.MM.JJJJ</t>
  </si>
  <si>
    <t xml:space="preserve">Die Umsetzung der Maßnahme(n) erfolgte im Zeitraum von </t>
  </si>
  <si>
    <t>Aufforstung/Nachbesserung - Fichte</t>
  </si>
  <si>
    <t>Aufforstung/Nachbesserung - Mischbaum</t>
  </si>
  <si>
    <t>Aufforstung/Nachbesserung - Laubholz+Ta</t>
  </si>
  <si>
    <t>1FI, 3FI, 4FI</t>
  </si>
  <si>
    <t>1MH, 3MH, 4MH</t>
  </si>
  <si>
    <t>1LH, 3LH, 4LH</t>
  </si>
  <si>
    <t>FORST</t>
  </si>
  <si>
    <r>
      <t>Brutto = Anrechenbar =</t>
    </r>
    <r>
      <rPr>
        <b/>
        <sz val="10"/>
        <rFont val="Tahoma"/>
        <family val="2"/>
      </rPr>
      <t xml:space="preserve"> Förderbetrag</t>
    </r>
  </si>
  <si>
    <t>Satz</t>
  </si>
  <si>
    <t>&lt;&lt;   Forst   &gt;&gt;</t>
  </si>
  <si>
    <t xml:space="preserve"> Die Umsetzung der Maßnahme(n) erfolgte im Zeitraum von </t>
  </si>
  <si>
    <t>Aufforstung/Nachbesserung - LH / TA / ZI</t>
  </si>
  <si>
    <t>P409</t>
  </si>
  <si>
    <t>P017</t>
  </si>
  <si>
    <t>Aussicheln, Freischneiden</t>
  </si>
  <si>
    <t>Fichte</t>
  </si>
  <si>
    <t>Tanne</t>
  </si>
  <si>
    <t>Lärche</t>
  </si>
  <si>
    <t>Weißkiefer</t>
  </si>
  <si>
    <t>Zirbe</t>
  </si>
  <si>
    <t>Buche</t>
  </si>
  <si>
    <t>Bergahorn</t>
  </si>
  <si>
    <t>Birke</t>
  </si>
  <si>
    <t>Eiche</t>
  </si>
  <si>
    <t>Hainbuche</t>
  </si>
  <si>
    <t>Pappel</t>
  </si>
  <si>
    <t>Spirke</t>
  </si>
  <si>
    <t>Aspe</t>
  </si>
  <si>
    <t>Douglasie</t>
  </si>
  <si>
    <t>Edelkastanie</t>
  </si>
  <si>
    <t>Eibe</t>
  </si>
  <si>
    <t>Feld-, Spitzahorn</t>
  </si>
  <si>
    <t>Berg-, Feldulme</t>
  </si>
  <si>
    <t>Kirsche</t>
  </si>
  <si>
    <t>Latsche</t>
  </si>
  <si>
    <t>Roßkastanie</t>
  </si>
  <si>
    <t>Walnuß</t>
  </si>
  <si>
    <t>Weide</t>
  </si>
  <si>
    <t>Winter-, Sommerlinde</t>
  </si>
  <si>
    <t>Bei Aufforstung/Nachbesserung bitte Anzahl je Baumart angeben:</t>
  </si>
  <si>
    <t>Sträucher</t>
  </si>
  <si>
    <t>Schwarzkiefer</t>
  </si>
  <si>
    <t>Sonstiges Laubholz-Hart</t>
  </si>
  <si>
    <t>Sonstiges Laubholz-Weich</t>
  </si>
  <si>
    <t>Eberesche (= Vogelbeere)</t>
  </si>
  <si>
    <t>Vogelbeere (= Eberesche)</t>
  </si>
  <si>
    <t>Brandenberg</t>
  </si>
  <si>
    <t>IBAN</t>
  </si>
  <si>
    <t>BIC</t>
  </si>
  <si>
    <t>Waldpflegeverein Lienz, Obm. Philipp Gstinig, Postfach 12, 9900 Lienz, Klientennummer: 10604058</t>
  </si>
  <si>
    <t>Waldpflegeverein Tirol, Obm. Günter Strasser, Postfach184, 6010 Innsbruck, Klientennummer: 10602402</t>
  </si>
  <si>
    <t>Kulturpflege</t>
  </si>
  <si>
    <t>Durchforstung Boden</t>
  </si>
  <si>
    <t>Durchforstung Seil</t>
  </si>
  <si>
    <t>Verpflockung (Schneeschub)</t>
  </si>
  <si>
    <t>Nachweisungsliste für Pauschalleistungen</t>
  </si>
  <si>
    <t>Aufarbeitung Einzelschäden</t>
  </si>
  <si>
    <t>P014</t>
  </si>
  <si>
    <t>Waldpflegeverein Imst, Obm. Thurner Karl, Eichenweg 40, 6460 Imst, Klientennummer: 10602498</t>
  </si>
  <si>
    <t>Anrechenbar</t>
  </si>
  <si>
    <t>Verjüngungseinleit. (Zwangsn.; Hangentlast.)</t>
  </si>
  <si>
    <t>FÖRDERUNG</t>
  </si>
  <si>
    <t>P311,P411</t>
  </si>
  <si>
    <t>StandardKosten</t>
  </si>
  <si>
    <t>Förderung € pro Einheit</t>
  </si>
  <si>
    <t>P358,P458</t>
  </si>
  <si>
    <t>P403,P303</t>
  </si>
  <si>
    <t>P406, P306</t>
  </si>
  <si>
    <t>P422, P322</t>
  </si>
  <si>
    <t>P457, P357</t>
  </si>
  <si>
    <t>P402, P302</t>
  </si>
  <si>
    <t>Verjüngungseinleitung VOLE 14-20</t>
  </si>
  <si>
    <t>P355, P455</t>
  </si>
  <si>
    <t>Landschaftsdienst</t>
  </si>
  <si>
    <t>lfm</t>
  </si>
  <si>
    <t>Stk.</t>
  </si>
  <si>
    <t>Pfeil klein/groß</t>
  </si>
  <si>
    <t>Anzahl Routen</t>
  </si>
  <si>
    <t>Pauschalkosten</t>
  </si>
  <si>
    <t>Kosten</t>
  </si>
  <si>
    <t>Kosten/Einheit</t>
  </si>
  <si>
    <t>756</t>
  </si>
  <si>
    <t>731</t>
  </si>
  <si>
    <t>711</t>
  </si>
  <si>
    <t>Klettergärten</t>
  </si>
  <si>
    <t>709</t>
  </si>
  <si>
    <t>764</t>
  </si>
  <si>
    <t>TT:MM:JJJJ</t>
  </si>
  <si>
    <t>wählen</t>
  </si>
  <si>
    <t>Unterkategorie</t>
  </si>
  <si>
    <t>Kosten Gesamt</t>
  </si>
  <si>
    <t>bitte</t>
  </si>
  <si>
    <t>200 x 420 x 3 incl. Lasche</t>
  </si>
  <si>
    <t>200 x 260 x 3 incl. Lasche</t>
  </si>
  <si>
    <t>200 x 200 x 3 incl. Lasche</t>
  </si>
  <si>
    <t>Wanderwege Leitsysteme/Beschilderung</t>
  </si>
  <si>
    <t>MTB/ST Leitsysteme/Beschilderung</t>
  </si>
  <si>
    <t>Freeride Leitsysteme/Beschilderung</t>
  </si>
  <si>
    <t xml:space="preserve">Loipen Leitsysteme/Beschilderung </t>
  </si>
  <si>
    <t>150 x 260 x 3 incl. Lasche</t>
  </si>
  <si>
    <t>767</t>
  </si>
  <si>
    <t>150 x 200 x 3 incl. Lasche</t>
  </si>
  <si>
    <t>150 x 150 x 3 incl. Lasche</t>
  </si>
  <si>
    <t>120 x 120 x 3 incl. Lasche</t>
  </si>
  <si>
    <t>Wanderwege</t>
  </si>
  <si>
    <t>Neu-und Ausbau</t>
  </si>
  <si>
    <t>MTB-Routen und Singletrails</t>
  </si>
  <si>
    <t>Bouldergebiete</t>
  </si>
  <si>
    <t>Neu- und Ausbau</t>
  </si>
  <si>
    <t>Zustiegsweg</t>
  </si>
  <si>
    <t>Klettersteige</t>
  </si>
  <si>
    <t>Generalinstandsetzung</t>
  </si>
  <si>
    <t>300 x 300 x 3 ohne Lasche</t>
  </si>
  <si>
    <t>200 x 200 x 3 ohne Lasche</t>
  </si>
  <si>
    <t>Pistentouren Leitsysteme/Beschilderung</t>
  </si>
  <si>
    <t>Wimpelleine (100 m)</t>
  </si>
  <si>
    <t>m</t>
  </si>
  <si>
    <t>1420 x 1070 (bei mind. 100 dpi)</t>
  </si>
  <si>
    <t>1200 x 600 (Transparent)</t>
  </si>
  <si>
    <t>600 x 600 (Transparent)</t>
  </si>
  <si>
    <t>Winterwanderwege Leitsysteme/Beschilderung</t>
  </si>
  <si>
    <t>Schitouren Leitsysteme/Beschilderung</t>
  </si>
  <si>
    <t>1-zeiliges Schild 80 x 600 x 3 incl. Lasche</t>
  </si>
  <si>
    <t>2-zeiliges Schild 150 x 600 x 3 incl. Lasche</t>
  </si>
  <si>
    <t>3-zeiliges Schild 200 x 600 x 3 incl. Lasche</t>
  </si>
  <si>
    <t>Standortschild 100 x 200 x 3 incl. Lasche</t>
  </si>
  <si>
    <t>200 x 50 x 3 incl. Lasche</t>
  </si>
  <si>
    <t>470 x 230 x 3 incl. Lasche</t>
  </si>
  <si>
    <t>150 x 50 x 3 incl. Lasche</t>
  </si>
  <si>
    <t>200 x 60 x 3 ohne Lasche</t>
  </si>
  <si>
    <t>120 x 120 x 3 ohne Lasche</t>
  </si>
  <si>
    <t>400 x 200 x 3 ohne Lasche</t>
  </si>
  <si>
    <t>530 x 200 x 3 ohne Lasche</t>
  </si>
  <si>
    <t>400 x 800 x 3 ohne Lasche</t>
  </si>
  <si>
    <t>400 x 900 x 3 ohne Lasche</t>
  </si>
  <si>
    <t>600 x 1200 x 3 ohne Lasche</t>
  </si>
  <si>
    <t>1500 x 1000 x 3 ohne Lasche</t>
  </si>
  <si>
    <t>1-zeiliges Schild 80 x 600 x 3 incl. Lasche (bio-basiert)</t>
  </si>
  <si>
    <t>2-zeiliges Schild 150 x 600 x 3 incl. Lasche (bio-basiert)</t>
  </si>
  <si>
    <t>3-zeiliges Schild 200 x 600 x 3 incl. Lasche (bio-basiert)</t>
  </si>
  <si>
    <t>Standortschild 100 x 200 x 3 incl. Lasche (bio-basiert)</t>
  </si>
  <si>
    <t>200 x 200 x 3 incl. Lasche (bio-basiert)</t>
  </si>
  <si>
    <t>200 x 200 x 3 ohne Lasche (bio-basiert)</t>
  </si>
  <si>
    <t>800 x 1600 x 3 ohne Lasche</t>
  </si>
  <si>
    <t>400 x 200 x 3 ohne Lasche (bio-basiert)</t>
  </si>
  <si>
    <t>200 x 300 x 3 incl. Lasche</t>
  </si>
  <si>
    <t>200 x 300 x 3 incl. Lasche (bio-basiert)</t>
  </si>
  <si>
    <t>200 x 400 x 3 incl.Lasche</t>
  </si>
  <si>
    <t>200 x 400 x 3 incl. Lasche (bio-basiert)</t>
  </si>
  <si>
    <t xml:space="preserve">200 x 400 x 3 und größer incl.Lasche </t>
  </si>
  <si>
    <t>200 x 400 x 3 und größer incl. Lasche (bio-basiert)</t>
  </si>
  <si>
    <t>Rolli-taugliche Wanderwege</t>
  </si>
  <si>
    <t>Neubau und Adaption</t>
  </si>
  <si>
    <t>Rolli-taugliche Wanderwege Leitsysteme/Beschilderung</t>
  </si>
  <si>
    <t>Neubau-u.Ausbau &lt;15m (excl. PM)</t>
  </si>
  <si>
    <t>Neubau-u.Ausbau 15-25m (excl. PM)</t>
  </si>
  <si>
    <t>Neubau-u.Ausbau &gt;25m (excl. PM)</t>
  </si>
  <si>
    <t>Neubau-u.Ausbau &lt;15m (incl. PM)</t>
  </si>
  <si>
    <t>Neubau-u.Ausbau 15-25m (incl. PM)</t>
  </si>
  <si>
    <t>Neubau-u.Ausbau &gt;25m (incl. PM)</t>
  </si>
  <si>
    <t>Generalinstandsetzung &lt;15m (excl. PM)</t>
  </si>
  <si>
    <t>Generalinstandsetzung &gt;25m (excl. PM)</t>
  </si>
  <si>
    <t>Generalinstandsetzung &lt;15m (incl. PM)</t>
  </si>
  <si>
    <t>Generalinstandsetzung 15-25m (excl. PM)</t>
  </si>
  <si>
    <t>Generalinstandsetzung &gt;25m (incl. PM)</t>
  </si>
  <si>
    <t>Generalinstandsetzung 15-25m (incl. PM)</t>
  </si>
  <si>
    <t xml:space="preserve">Trailrunning+Laufstrecken Leitsysteme/Beschilderung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</si>
</sst>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€&quot;\ * #,##0.00_-;\-&quot;€&quot;\ * #,##0.00_-;_-&quot;€&quot;\ * &quot;-&quot;??_-;_-@_-"/>
    <numFmt numFmtId="164" formatCode="_-&quot;€&quot;\ * #,##0_-;\-&quot;€&quot;\ * #,##0_-;_-&quot;€&quot;\ * &quot;-&quot;??_-;_-@_-"/>
    <numFmt numFmtId="165" formatCode="[$€-2]\ #,##0.00;[Red]\-[$€-2]\ #,##0.00"/>
    <numFmt numFmtId="166" formatCode="_-&quot;€&quot;\ * #,##0.00_-&quot;/Stk.&quot;;\-&quot;€&quot;\ * #,##0.00_-;_-&quot;€&quot;\ * &quot;-&quot;??_-;_-@_-"/>
    <numFmt numFmtId="167" formatCode="_ * #,##0_-;\-&quot;€&quot;\ * #,##0.00_-;_-&quot;€&quot;\ * &quot;-&quot;??_-;_-@_-"/>
    <numFmt numFmtId="168" formatCode="#,##0.00_ ;\-#,##0.00\ "/>
    <numFmt numFmtId="169" formatCode="0.000"/>
    <numFmt numFmtId="170" formatCode="_-&quot;€&quot;\ * #,##0.000_-;\-&quot;€&quot;\ * #,##0.000_-;_-&quot;€&quot;\ * &quot;-&quot;???_-;_-@_-"/>
    <numFmt numFmtId="171" formatCode="&quot;€&quot;\ #,##0.0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sz val="9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55"/>
      <name val="Arial"/>
      <family val="2"/>
    </font>
    <font>
      <b/>
      <sz val="6"/>
      <name val="Tahoma"/>
      <family val="2"/>
    </font>
    <font>
      <sz val="6"/>
      <name val="Tahoma"/>
      <family val="2"/>
    </font>
    <font>
      <b/>
      <sz val="10"/>
      <name val="Arial"/>
      <family val="2"/>
    </font>
    <font>
      <sz val="8"/>
      <color indexed="55"/>
      <name val="Tahoma"/>
      <family val="2"/>
    </font>
    <font>
      <b/>
      <sz val="8"/>
      <color indexed="55"/>
      <name val="Tahoma"/>
      <family val="2"/>
    </font>
    <font>
      <b/>
      <sz val="8"/>
      <name val="Tahoma"/>
      <family val="2"/>
    </font>
    <font>
      <sz val="10"/>
      <color indexed="55"/>
      <name val="Arial"/>
      <family val="2"/>
    </font>
    <font>
      <sz val="8"/>
      <color indexed="81"/>
      <name val="Wingdings"/>
      <charset val="2"/>
    </font>
    <font>
      <sz val="8"/>
      <color indexed="10"/>
      <name val="Arial"/>
      <family val="2"/>
    </font>
    <font>
      <sz val="8"/>
      <color indexed="81"/>
      <name val="Tahoma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63"/>
      <name val="Tahoma"/>
      <family val="2"/>
    </font>
    <font>
      <sz val="10"/>
      <color indexed="10"/>
      <name val="Arial"/>
      <family val="2"/>
    </font>
    <font>
      <i/>
      <sz val="10"/>
      <color indexed="12"/>
      <name val="Tahoma"/>
      <family val="2"/>
    </font>
    <font>
      <b/>
      <i/>
      <sz val="10"/>
      <color indexed="12"/>
      <name val="Tahoma"/>
      <family val="2"/>
    </font>
    <font>
      <sz val="8"/>
      <color indexed="81"/>
      <name val="Arial"/>
      <family val="2"/>
    </font>
    <font>
      <b/>
      <sz val="8"/>
      <color indexed="81"/>
      <name val="Arial"/>
      <family val="2"/>
    </font>
    <font>
      <b/>
      <sz val="8"/>
      <color indexed="81"/>
      <name val="Tahoma"/>
      <family val="2"/>
    </font>
    <font>
      <u/>
      <sz val="8"/>
      <color indexed="81"/>
      <name val="Tahoma"/>
      <family val="2"/>
    </font>
    <font>
      <sz val="10"/>
      <color indexed="58"/>
      <name val="Tahoma"/>
      <family val="2"/>
    </font>
    <font>
      <i/>
      <sz val="8"/>
      <color indexed="10"/>
      <name val="Tahoma"/>
      <family val="2"/>
    </font>
    <font>
      <sz val="9"/>
      <name val="Arial"/>
      <family val="2"/>
    </font>
    <font>
      <sz val="8"/>
      <color rgb="FF000000"/>
      <name val="Tahoma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rgb="FF0E3A0E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D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55"/>
      </bottom>
      <diagonal/>
    </border>
    <border>
      <left/>
      <right/>
      <top style="medium">
        <color indexed="5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55"/>
      </top>
      <bottom/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64"/>
      </bottom>
      <diagonal/>
    </border>
    <border>
      <left/>
      <right/>
      <top style="medium">
        <color indexed="55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55"/>
      </right>
      <top style="medium">
        <color indexed="55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 style="medium">
        <color indexed="55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55"/>
      </right>
      <top/>
      <bottom/>
      <diagonal/>
    </border>
    <border>
      <left style="thin">
        <color indexed="64"/>
      </left>
      <right style="medium">
        <color theme="0" tint="-0.34998626667073579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thin">
        <color indexed="55"/>
      </bottom>
      <diagonal/>
    </border>
    <border>
      <left/>
      <right/>
      <top style="hair">
        <color auto="1"/>
      </top>
      <bottom style="thin">
        <color indexed="55"/>
      </bottom>
      <diagonal/>
    </border>
    <border>
      <left/>
      <right style="hair">
        <color auto="1"/>
      </right>
      <top style="hair">
        <color auto="1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55"/>
      </left>
      <right/>
      <top/>
      <bottom/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0" fontId="23" fillId="0" borderId="0"/>
    <xf numFmtId="44" fontId="2" fillId="0" borderId="0" applyFont="0" applyFill="0" applyBorder="0" applyAlignment="0" applyProtection="0"/>
    <xf numFmtId="0" fontId="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</cellStyleXfs>
  <cellXfs count="370">
    <xf numFmtId="0" fontId="0" fillId="0" borderId="0" xfId="0"/>
    <xf numFmtId="0" fontId="4" fillId="0" borderId="0" xfId="0" applyFont="1" applyFill="1" applyBorder="1"/>
    <xf numFmtId="0" fontId="7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2" borderId="0" xfId="0" applyFont="1" applyFill="1"/>
    <xf numFmtId="0" fontId="4" fillId="2" borderId="0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0" fontId="4" fillId="2" borderId="0" xfId="0" applyFont="1" applyFill="1" applyProtection="1">
      <protection locked="0"/>
    </xf>
    <xf numFmtId="0" fontId="5" fillId="0" borderId="0" xfId="0" applyFont="1" applyFill="1" applyBorder="1"/>
    <xf numFmtId="0" fontId="4" fillId="0" borderId="2" xfId="0" applyFont="1" applyFill="1" applyBorder="1"/>
    <xf numFmtId="0" fontId="4" fillId="0" borderId="0" xfId="0" applyFont="1" applyFill="1" applyBorder="1" applyAlignment="1">
      <alignment vertical="center"/>
    </xf>
    <xf numFmtId="0" fontId="4" fillId="3" borderId="0" xfId="0" applyFont="1" applyFill="1" applyBorder="1"/>
    <xf numFmtId="0" fontId="4" fillId="0" borderId="3" xfId="0" applyFont="1" applyFill="1" applyBorder="1"/>
    <xf numFmtId="0" fontId="5" fillId="0" borderId="4" xfId="0" applyFont="1" applyFill="1" applyBorder="1"/>
    <xf numFmtId="0" fontId="5" fillId="0" borderId="5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164" fontId="5" fillId="0" borderId="0" xfId="1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/>
    <xf numFmtId="0" fontId="4" fillId="0" borderId="8" xfId="0" applyFont="1" applyFill="1" applyBorder="1"/>
    <xf numFmtId="0" fontId="9" fillId="0" borderId="9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4" fillId="0" borderId="10" xfId="0" applyFont="1" applyFill="1" applyBorder="1"/>
    <xf numFmtId="0" fontId="9" fillId="2" borderId="0" xfId="0" applyFont="1" applyFill="1" applyAlignment="1">
      <alignment vertical="center"/>
    </xf>
    <xf numFmtId="0" fontId="4" fillId="0" borderId="0" xfId="0" applyFont="1" applyFill="1" applyBorder="1" applyProtection="1">
      <protection locked="0"/>
    </xf>
    <xf numFmtId="0" fontId="4" fillId="2" borderId="0" xfId="0" applyFont="1" applyFill="1" applyProtection="1">
      <protection locked="0" hidden="1"/>
    </xf>
    <xf numFmtId="0" fontId="9" fillId="2" borderId="0" xfId="0" applyFont="1" applyFill="1" applyAlignment="1" applyProtection="1">
      <alignment vertical="center"/>
      <protection locked="0" hidden="1"/>
    </xf>
    <xf numFmtId="0" fontId="10" fillId="0" borderId="9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/>
    <xf numFmtId="0" fontId="22" fillId="4" borderId="0" xfId="2" applyFont="1" applyFill="1" applyBorder="1" applyAlignment="1" applyProtection="1">
      <alignment horizontal="center"/>
      <protection locked="0"/>
    </xf>
    <xf numFmtId="49" fontId="0" fillId="0" borderId="0" xfId="0" applyNumberFormat="1"/>
    <xf numFmtId="0" fontId="4" fillId="0" borderId="0" xfId="0" applyFont="1" applyFill="1"/>
    <xf numFmtId="0" fontId="6" fillId="0" borderId="10" xfId="0" applyFont="1" applyFill="1" applyBorder="1" applyAlignment="1"/>
    <xf numFmtId="0" fontId="4" fillId="3" borderId="0" xfId="0" applyFont="1" applyFill="1" applyAlignment="1">
      <alignment horizontal="left"/>
    </xf>
    <xf numFmtId="0" fontId="4" fillId="0" borderId="11" xfId="0" applyFont="1" applyFill="1" applyBorder="1"/>
    <xf numFmtId="0" fontId="9" fillId="0" borderId="11" xfId="0" applyFont="1" applyFill="1" applyBorder="1" applyAlignment="1">
      <alignment vertical="center"/>
    </xf>
    <xf numFmtId="0" fontId="4" fillId="0" borderId="10" xfId="0" applyFont="1" applyFill="1" applyBorder="1" applyAlignment="1" applyProtection="1"/>
    <xf numFmtId="0" fontId="10" fillId="0" borderId="9" xfId="0" applyNumberFormat="1" applyFont="1" applyFill="1" applyBorder="1" applyAlignment="1">
      <alignment horizontal="right" vertical="center"/>
    </xf>
    <xf numFmtId="0" fontId="4" fillId="2" borderId="0" xfId="0" applyFont="1" applyFill="1" applyProtection="1">
      <protection hidden="1"/>
    </xf>
    <xf numFmtId="0" fontId="4" fillId="2" borderId="0" xfId="0" applyFont="1" applyFill="1" applyBorder="1" applyProtection="1">
      <protection hidden="1"/>
    </xf>
    <xf numFmtId="0" fontId="9" fillId="2" borderId="0" xfId="0" applyFont="1" applyFill="1" applyAlignment="1" applyProtection="1">
      <alignment vertical="center"/>
      <protection hidden="1"/>
    </xf>
    <xf numFmtId="164" fontId="5" fillId="0" borderId="0" xfId="1" applyNumberFormat="1" applyFont="1" applyFill="1" applyBorder="1" applyAlignment="1" applyProtection="1">
      <alignment horizontal="center"/>
    </xf>
    <xf numFmtId="0" fontId="24" fillId="0" borderId="10" xfId="0" applyFont="1" applyFill="1" applyBorder="1" applyAlignment="1" applyProtection="1">
      <alignment horizontal="left"/>
    </xf>
    <xf numFmtId="0" fontId="7" fillId="0" borderId="10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2" xfId="0" applyFont="1" applyFill="1" applyBorder="1"/>
    <xf numFmtId="0" fontId="4" fillId="0" borderId="13" xfId="0" applyFont="1" applyFill="1" applyBorder="1"/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Border="1" applyProtection="1">
      <protection locked="0"/>
    </xf>
    <xf numFmtId="0" fontId="22" fillId="2" borderId="0" xfId="2" applyFont="1" applyFill="1" applyBorder="1" applyAlignment="1" applyProtection="1">
      <alignment horizontal="center"/>
      <protection locked="0"/>
    </xf>
    <xf numFmtId="49" fontId="8" fillId="0" borderId="0" xfId="0" applyNumberFormat="1" applyFont="1" applyFill="1" applyBorder="1" applyAlignment="1" applyProtection="1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4" fillId="0" borderId="0" xfId="0" applyFont="1" applyFill="1" applyBorder="1" applyAlignment="1" applyProtection="1">
      <alignment vertical="top" wrapText="1"/>
    </xf>
    <xf numFmtId="0" fontId="4" fillId="3" borderId="0" xfId="0" applyFont="1" applyFill="1" applyAlignment="1" applyProtection="1">
      <alignment horizontal="left"/>
      <protection locked="0"/>
    </xf>
    <xf numFmtId="49" fontId="0" fillId="2" borderId="0" xfId="0" applyNumberFormat="1" applyFill="1" applyBorder="1" applyProtection="1">
      <protection locked="0"/>
    </xf>
    <xf numFmtId="0" fontId="5" fillId="2" borderId="0" xfId="0" applyFont="1" applyFill="1" applyProtection="1">
      <protection locked="0"/>
    </xf>
    <xf numFmtId="3" fontId="0" fillId="2" borderId="0" xfId="0" applyNumberFormat="1" applyFill="1" applyBorder="1" applyProtection="1">
      <protection locked="0"/>
    </xf>
    <xf numFmtId="0" fontId="9" fillId="2" borderId="0" xfId="0" applyFont="1" applyFill="1" applyAlignment="1" applyProtection="1">
      <alignment vertical="center"/>
      <protection locked="0"/>
    </xf>
    <xf numFmtId="3" fontId="4" fillId="2" borderId="0" xfId="0" applyNumberFormat="1" applyFont="1" applyFill="1" applyProtection="1">
      <protection locked="0"/>
    </xf>
    <xf numFmtId="0" fontId="7" fillId="2" borderId="0" xfId="0" applyFont="1" applyFill="1" applyProtection="1">
      <protection locked="0"/>
    </xf>
    <xf numFmtId="0" fontId="33" fillId="0" borderId="0" xfId="0" applyFont="1" applyFill="1" applyAlignment="1" applyProtection="1">
      <alignment horizontal="left" vertical="top"/>
    </xf>
    <xf numFmtId="0" fontId="32" fillId="2" borderId="0" xfId="0" applyFont="1" applyFill="1" applyProtection="1">
      <protection locked="0" hidden="1"/>
    </xf>
    <xf numFmtId="0" fontId="32" fillId="2" borderId="0" xfId="0" applyFont="1" applyFill="1" applyBorder="1" applyProtection="1">
      <protection locked="0" hidden="1"/>
    </xf>
    <xf numFmtId="167" fontId="9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left" vertical="center"/>
    </xf>
    <xf numFmtId="44" fontId="10" fillId="0" borderId="0" xfId="3" applyFont="1" applyFill="1" applyBorder="1" applyAlignment="1" applyProtection="1">
      <alignment horizontal="center" vertical="center"/>
    </xf>
    <xf numFmtId="0" fontId="0" fillId="0" borderId="0" xfId="0" applyBorder="1"/>
    <xf numFmtId="0" fontId="4" fillId="0" borderId="0" xfId="4" applyFont="1" applyFill="1" applyBorder="1"/>
    <xf numFmtId="0" fontId="7" fillId="0" borderId="0" xfId="4" applyFont="1" applyFill="1" applyBorder="1"/>
    <xf numFmtId="0" fontId="4" fillId="0" borderId="0" xfId="4" applyFont="1" applyFill="1" applyBorder="1" applyAlignment="1">
      <alignment horizontal="left"/>
    </xf>
    <xf numFmtId="0" fontId="8" fillId="0" borderId="0" xfId="4" applyFont="1" applyFill="1" applyBorder="1" applyAlignment="1">
      <alignment horizontal="left"/>
    </xf>
    <xf numFmtId="0" fontId="8" fillId="0" borderId="0" xfId="4" applyFont="1" applyFill="1" applyBorder="1" applyAlignment="1">
      <alignment horizontal="center"/>
    </xf>
    <xf numFmtId="0" fontId="4" fillId="0" borderId="0" xfId="4" applyFont="1" applyFill="1" applyBorder="1" applyAlignment="1"/>
    <xf numFmtId="0" fontId="4" fillId="0" borderId="0" xfId="4" applyFont="1" applyFill="1" applyBorder="1" applyAlignment="1" applyProtection="1">
      <alignment horizontal="left"/>
    </xf>
    <xf numFmtId="0" fontId="4" fillId="0" borderId="0" xfId="4" applyFont="1" applyFill="1" applyBorder="1" applyAlignment="1" applyProtection="1">
      <alignment horizontal="right"/>
    </xf>
    <xf numFmtId="0" fontId="8" fillId="0" borderId="0" xfId="4" applyFont="1" applyFill="1" applyBorder="1" applyAlignment="1" applyProtection="1">
      <alignment horizontal="left"/>
    </xf>
    <xf numFmtId="0" fontId="5" fillId="0" borderId="0" xfId="4" applyFont="1" applyFill="1" applyBorder="1"/>
    <xf numFmtId="0" fontId="4" fillId="0" borderId="0" xfId="4" applyFont="1" applyFill="1" applyBorder="1" applyAlignment="1">
      <alignment vertical="center"/>
    </xf>
    <xf numFmtId="0" fontId="4" fillId="3" borderId="0" xfId="4" applyFont="1" applyFill="1" applyBorder="1"/>
    <xf numFmtId="0" fontId="4" fillId="0" borderId="3" xfId="4" applyFont="1" applyFill="1" applyBorder="1"/>
    <xf numFmtId="0" fontId="4" fillId="0" borderId="7" xfId="4" applyFont="1" applyFill="1" applyBorder="1"/>
    <xf numFmtId="0" fontId="4" fillId="0" borderId="0" xfId="4" applyFont="1" applyFill="1" applyBorder="1" applyProtection="1">
      <protection locked="0"/>
    </xf>
    <xf numFmtId="4" fontId="4" fillId="0" borderId="0" xfId="4" applyNumberFormat="1" applyFont="1" applyFill="1" applyBorder="1" applyAlignment="1"/>
    <xf numFmtId="0" fontId="4" fillId="0" borderId="0" xfId="4" applyFont="1" applyFill="1"/>
    <xf numFmtId="0" fontId="4" fillId="0" borderId="11" xfId="4" applyFont="1" applyFill="1" applyBorder="1"/>
    <xf numFmtId="44" fontId="10" fillId="0" borderId="0" xfId="1" applyNumberFormat="1" applyFont="1" applyFill="1" applyBorder="1" applyAlignment="1" applyProtection="1">
      <alignment horizontal="center" vertical="center"/>
    </xf>
    <xf numFmtId="0" fontId="0" fillId="0" borderId="0" xfId="0"/>
    <xf numFmtId="0" fontId="22" fillId="4" borderId="0" xfId="2" applyFont="1" applyFill="1" applyBorder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0" fontId="4" fillId="0" borderId="0" xfId="0" applyFont="1" applyFill="1" applyProtection="1">
      <protection locked="0"/>
    </xf>
    <xf numFmtId="49" fontId="2" fillId="0" borderId="0" xfId="0" applyNumberFormat="1" applyFont="1" applyProtection="1">
      <protection locked="0"/>
    </xf>
    <xf numFmtId="0" fontId="4" fillId="8" borderId="0" xfId="0" applyFont="1" applyFill="1" applyProtection="1">
      <protection locked="0"/>
    </xf>
    <xf numFmtId="0" fontId="0" fillId="0" borderId="0" xfId="0"/>
    <xf numFmtId="0" fontId="4" fillId="2" borderId="0" xfId="0" applyFont="1" applyFill="1"/>
    <xf numFmtId="0" fontId="22" fillId="4" borderId="0" xfId="2" applyFont="1" applyFill="1" applyBorder="1" applyAlignment="1" applyProtection="1">
      <alignment horizontal="center"/>
      <protection locked="0"/>
    </xf>
    <xf numFmtId="0" fontId="4" fillId="0" borderId="0" xfId="0" applyFont="1" applyFill="1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14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2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4" fillId="0" borderId="0" xfId="0" quotePrefix="1" applyFont="1" applyProtection="1">
      <protection locked="0"/>
    </xf>
    <xf numFmtId="0" fontId="0" fillId="0" borderId="0" xfId="0" quotePrefix="1" applyProtection="1">
      <protection locked="0"/>
    </xf>
    <xf numFmtId="165" fontId="2" fillId="0" borderId="0" xfId="0" applyNumberFormat="1" applyFont="1" applyProtection="1">
      <protection locked="0"/>
    </xf>
    <xf numFmtId="2" fontId="4" fillId="0" borderId="0" xfId="0" applyNumberFormat="1" applyFont="1" applyProtection="1">
      <protection locked="0"/>
    </xf>
    <xf numFmtId="0" fontId="25" fillId="0" borderId="0" xfId="0" applyFont="1" applyProtection="1">
      <protection locked="0"/>
    </xf>
    <xf numFmtId="0" fontId="14" fillId="0" borderId="0" xfId="0" applyFont="1" applyProtection="1">
      <protection locked="0"/>
    </xf>
    <xf numFmtId="49" fontId="4" fillId="0" borderId="0" xfId="0" applyNumberFormat="1" applyFont="1" applyProtection="1">
      <protection locked="0"/>
    </xf>
    <xf numFmtId="0" fontId="0" fillId="0" borderId="14" xfId="0" applyBorder="1" applyProtection="1">
      <protection locked="0"/>
    </xf>
    <xf numFmtId="3" fontId="4" fillId="0" borderId="0" xfId="0" applyNumberFormat="1" applyFont="1" applyProtection="1"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169" fontId="4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0" fontId="4" fillId="8" borderId="0" xfId="0" applyFont="1" applyFill="1" applyProtection="1">
      <protection locked="0"/>
    </xf>
    <xf numFmtId="2" fontId="0" fillId="0" borderId="0" xfId="0" applyNumberFormat="1" applyProtection="1">
      <protection locked="0"/>
    </xf>
    <xf numFmtId="49" fontId="0" fillId="5" borderId="0" xfId="0" applyNumberFormat="1" applyFill="1" applyProtection="1">
      <protection locked="0"/>
    </xf>
    <xf numFmtId="49" fontId="4" fillId="0" borderId="0" xfId="0" quotePrefix="1" applyNumberFormat="1" applyFont="1" applyProtection="1"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49" fontId="34" fillId="0" borderId="0" xfId="0" applyNumberFormat="1" applyFont="1" applyProtection="1">
      <protection locked="0"/>
    </xf>
    <xf numFmtId="49" fontId="14" fillId="0" borderId="0" xfId="0" applyNumberFormat="1" applyFont="1" applyAlignment="1" applyProtection="1">
      <alignment horizontal="right"/>
      <protection locked="0"/>
    </xf>
    <xf numFmtId="49" fontId="0" fillId="0" borderId="0" xfId="0" quotePrefix="1" applyNumberFormat="1" applyProtection="1">
      <protection locked="0"/>
    </xf>
    <xf numFmtId="49" fontId="0" fillId="0" borderId="14" xfId="0" applyNumberFormat="1" applyBorder="1" applyProtection="1">
      <protection locked="0"/>
    </xf>
    <xf numFmtId="49" fontId="2" fillId="0" borderId="0" xfId="0" quotePrefix="1" applyNumberFormat="1" applyFont="1" applyProtection="1">
      <protection locked="0"/>
    </xf>
    <xf numFmtId="0" fontId="2" fillId="0" borderId="0" xfId="0" quotePrefix="1" applyFont="1" applyProtection="1">
      <protection locked="0"/>
    </xf>
    <xf numFmtId="3" fontId="4" fillId="0" borderId="0" xfId="0" quotePrefix="1" applyNumberFormat="1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quotePrefix="1" applyFont="1" applyProtection="1">
      <protection locked="0"/>
    </xf>
    <xf numFmtId="16" fontId="5" fillId="0" borderId="0" xfId="0" applyNumberFormat="1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38" fillId="2" borderId="0" xfId="0" applyFont="1" applyFill="1" applyProtection="1">
      <protection hidden="1"/>
    </xf>
    <xf numFmtId="0" fontId="38" fillId="2" borderId="0" xfId="0" applyFont="1" applyFill="1" applyBorder="1" applyProtection="1">
      <protection hidden="1"/>
    </xf>
    <xf numFmtId="0" fontId="4" fillId="0" borderId="34" xfId="4" applyFont="1" applyFill="1" applyBorder="1"/>
    <xf numFmtId="0" fontId="4" fillId="0" borderId="35" xfId="4" applyFont="1" applyFill="1" applyBorder="1"/>
    <xf numFmtId="0" fontId="4" fillId="0" borderId="36" xfId="4" applyFont="1" applyFill="1" applyBorder="1"/>
    <xf numFmtId="0" fontId="4" fillId="0" borderId="0" xfId="4" applyFont="1" applyFill="1" applyAlignment="1">
      <alignment vertical="center"/>
    </xf>
    <xf numFmtId="0" fontId="4" fillId="0" borderId="0" xfId="4" applyFont="1" applyFill="1" applyBorder="1" applyAlignment="1" applyProtection="1">
      <alignment horizontal="left" vertical="top" wrapText="1"/>
    </xf>
    <xf numFmtId="0" fontId="4" fillId="0" borderId="0" xfId="4" applyFont="1" applyFill="1" applyBorder="1" applyProtection="1"/>
    <xf numFmtId="0" fontId="5" fillId="0" borderId="41" xfId="4" applyFont="1" applyFill="1" applyBorder="1"/>
    <xf numFmtId="0" fontId="5" fillId="0" borderId="42" xfId="4" applyFont="1" applyFill="1" applyBorder="1"/>
    <xf numFmtId="0" fontId="4" fillId="0" borderId="43" xfId="4" applyFont="1" applyFill="1" applyBorder="1"/>
    <xf numFmtId="2" fontId="4" fillId="0" borderId="0" xfId="0" quotePrefix="1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71" fontId="4" fillId="0" borderId="0" xfId="0" quotePrefix="1" applyNumberFormat="1" applyFont="1" applyProtection="1">
      <protection locked="0"/>
    </xf>
    <xf numFmtId="171" fontId="0" fillId="0" borderId="0" xfId="0" applyNumberFormat="1" applyProtection="1">
      <protection locked="0"/>
    </xf>
    <xf numFmtId="171" fontId="4" fillId="0" borderId="0" xfId="0" applyNumberFormat="1" applyFont="1" applyProtection="1">
      <protection locked="0"/>
    </xf>
    <xf numFmtId="0" fontId="6" fillId="0" borderId="0" xfId="0" quotePrefix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24" fillId="0" borderId="10" xfId="0" applyFont="1" applyFill="1" applyBorder="1" applyAlignment="1" applyProtection="1">
      <alignment horizontal="left"/>
    </xf>
    <xf numFmtId="0" fontId="7" fillId="0" borderId="10" xfId="0" applyFont="1" applyFill="1" applyBorder="1" applyAlignment="1" applyProtection="1">
      <alignment horizontal="center"/>
    </xf>
    <xf numFmtId="0" fontId="9" fillId="0" borderId="9" xfId="0" applyNumberFormat="1" applyFont="1" applyFill="1" applyBorder="1" applyAlignment="1">
      <alignment horizontal="left" vertical="center"/>
    </xf>
    <xf numFmtId="0" fontId="9" fillId="0" borderId="15" xfId="0" applyNumberFormat="1" applyFont="1" applyFill="1" applyBorder="1" applyAlignment="1">
      <alignment horizontal="left" vertical="center"/>
    </xf>
    <xf numFmtId="167" fontId="9" fillId="6" borderId="16" xfId="0" applyNumberFormat="1" applyFont="1" applyFill="1" applyBorder="1" applyAlignment="1" applyProtection="1">
      <alignment horizontal="center" vertical="center"/>
      <protection locked="0"/>
    </xf>
    <xf numFmtId="167" fontId="9" fillId="6" borderId="12" xfId="0" applyNumberFormat="1" applyFont="1" applyFill="1" applyBorder="1" applyAlignment="1" applyProtection="1">
      <alignment horizontal="center" vertical="center"/>
      <protection locked="0"/>
    </xf>
    <xf numFmtId="167" fontId="9" fillId="6" borderId="13" xfId="0" applyNumberFormat="1" applyFont="1" applyFill="1" applyBorder="1" applyAlignment="1" applyProtection="1">
      <alignment horizontal="center" vertical="center"/>
      <protection locked="0"/>
    </xf>
    <xf numFmtId="44" fontId="9" fillId="0" borderId="17" xfId="3" applyFont="1" applyFill="1" applyBorder="1" applyAlignment="1" applyProtection="1">
      <alignment horizontal="center" vertical="center"/>
    </xf>
    <xf numFmtId="44" fontId="9" fillId="0" borderId="18" xfId="3" applyFont="1" applyFill="1" applyBorder="1" applyAlignment="1" applyProtection="1">
      <alignment horizontal="center" vertical="center"/>
    </xf>
    <xf numFmtId="167" fontId="9" fillId="0" borderId="0" xfId="0" applyNumberFormat="1" applyFont="1" applyFill="1" applyBorder="1" applyAlignment="1">
      <alignment horizontal="center" vertical="center"/>
    </xf>
    <xf numFmtId="167" fontId="9" fillId="0" borderId="19" xfId="0" applyNumberFormat="1" applyFont="1" applyFill="1" applyBorder="1" applyAlignment="1">
      <alignment horizontal="center" vertical="center"/>
    </xf>
    <xf numFmtId="4" fontId="9" fillId="0" borderId="20" xfId="0" applyNumberFormat="1" applyFont="1" applyFill="1" applyBorder="1" applyAlignment="1">
      <alignment horizontal="center" vertical="center"/>
    </xf>
    <xf numFmtId="4" fontId="9" fillId="0" borderId="21" xfId="0" applyNumberFormat="1" applyFont="1" applyFill="1" applyBorder="1" applyAlignment="1">
      <alignment horizontal="center" vertical="center"/>
    </xf>
    <xf numFmtId="4" fontId="9" fillId="0" borderId="22" xfId="0" applyNumberFormat="1" applyFont="1" applyFill="1" applyBorder="1" applyAlignment="1">
      <alignment horizontal="center" vertical="center"/>
    </xf>
    <xf numFmtId="4" fontId="9" fillId="6" borderId="16" xfId="0" applyNumberFormat="1" applyFont="1" applyFill="1" applyBorder="1" applyAlignment="1" applyProtection="1">
      <alignment horizontal="center" vertical="center"/>
      <protection locked="0"/>
    </xf>
    <xf numFmtId="4" fontId="9" fillId="6" borderId="12" xfId="0" applyNumberFormat="1" applyFont="1" applyFill="1" applyBorder="1" applyAlignment="1" applyProtection="1">
      <alignment horizontal="center" vertical="center"/>
      <protection locked="0"/>
    </xf>
    <xf numFmtId="4" fontId="9" fillId="6" borderId="13" xfId="0" applyNumberFormat="1" applyFont="1" applyFill="1" applyBorder="1" applyAlignment="1" applyProtection="1">
      <alignment horizontal="center" vertical="center"/>
      <protection locked="0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44" fontId="10" fillId="0" borderId="20" xfId="3" applyFont="1" applyFill="1" applyBorder="1" applyAlignment="1" applyProtection="1">
      <alignment horizontal="center" vertical="center"/>
    </xf>
    <xf numFmtId="0" fontId="0" fillId="0" borderId="21" xfId="0" applyBorder="1"/>
    <xf numFmtId="4" fontId="9" fillId="6" borderId="17" xfId="0" applyNumberFormat="1" applyFont="1" applyFill="1" applyBorder="1" applyAlignment="1" applyProtection="1">
      <alignment horizontal="center" vertical="center"/>
      <protection locked="0"/>
    </xf>
    <xf numFmtId="4" fontId="9" fillId="6" borderId="18" xfId="0" applyNumberFormat="1" applyFont="1" applyFill="1" applyBorder="1" applyAlignment="1" applyProtection="1">
      <alignment horizontal="center" vertical="center"/>
      <protection locked="0"/>
    </xf>
    <xf numFmtId="4" fontId="9" fillId="6" borderId="23" xfId="0" applyNumberFormat="1" applyFont="1" applyFill="1" applyBorder="1" applyAlignment="1" applyProtection="1">
      <alignment horizontal="center" vertical="center"/>
      <protection locked="0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12" xfId="0" applyNumberFormat="1" applyFont="1" applyFill="1" applyBorder="1" applyAlignment="1">
      <alignment horizontal="center" vertical="center"/>
    </xf>
    <xf numFmtId="166" fontId="11" fillId="0" borderId="13" xfId="0" applyNumberFormat="1" applyFont="1" applyFill="1" applyBorder="1" applyAlignment="1">
      <alignment horizontal="center" vertical="center"/>
    </xf>
    <xf numFmtId="3" fontId="11" fillId="3" borderId="16" xfId="0" applyNumberFormat="1" applyFont="1" applyFill="1" applyBorder="1" applyAlignment="1">
      <alignment horizontal="center" vertical="center"/>
    </xf>
    <xf numFmtId="3" fontId="11" fillId="3" borderId="12" xfId="0" applyNumberFormat="1" applyFont="1" applyFill="1" applyBorder="1" applyAlignment="1">
      <alignment horizontal="center" vertical="center"/>
    </xf>
    <xf numFmtId="3" fontId="11" fillId="3" borderId="13" xfId="0" applyNumberFormat="1" applyFont="1" applyFill="1" applyBorder="1" applyAlignment="1">
      <alignment horizontal="center" vertical="center"/>
    </xf>
    <xf numFmtId="0" fontId="20" fillId="0" borderId="9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44" fontId="9" fillId="0" borderId="16" xfId="3" applyFont="1" applyFill="1" applyBorder="1" applyAlignment="1" applyProtection="1">
      <alignment horizontal="center" vertical="center"/>
    </xf>
    <xf numFmtId="44" fontId="9" fillId="0" borderId="12" xfId="3" applyFont="1" applyFill="1" applyBorder="1" applyAlignment="1" applyProtection="1">
      <alignment horizontal="center" vertical="center"/>
    </xf>
    <xf numFmtId="49" fontId="9" fillId="6" borderId="16" xfId="0" applyNumberFormat="1" applyFont="1" applyFill="1" applyBorder="1" applyAlignment="1" applyProtection="1">
      <alignment horizontal="center" vertical="center"/>
      <protection locked="0"/>
    </xf>
    <xf numFmtId="49" fontId="9" fillId="6" borderId="12" xfId="0" applyNumberFormat="1" applyFont="1" applyFill="1" applyBorder="1" applyAlignment="1" applyProtection="1">
      <alignment horizontal="center" vertical="center"/>
      <protection locked="0"/>
    </xf>
    <xf numFmtId="49" fontId="9" fillId="6" borderId="13" xfId="0" applyNumberFormat="1" applyFont="1" applyFill="1" applyBorder="1" applyAlignment="1" applyProtection="1">
      <alignment horizontal="center" vertical="center"/>
      <protection locked="0"/>
    </xf>
    <xf numFmtId="0" fontId="4" fillId="6" borderId="26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horizontal="left" wrapText="1"/>
    </xf>
    <xf numFmtId="0" fontId="8" fillId="6" borderId="26" xfId="0" applyFont="1" applyFill="1" applyBorder="1" applyAlignment="1" applyProtection="1">
      <alignment horizontal="left"/>
      <protection locked="0"/>
    </xf>
    <xf numFmtId="44" fontId="9" fillId="0" borderId="16" xfId="0" applyNumberFormat="1" applyFont="1" applyFill="1" applyBorder="1" applyAlignment="1">
      <alignment horizontal="center" vertical="center"/>
    </xf>
    <xf numFmtId="44" fontId="9" fillId="0" borderId="12" xfId="0" applyNumberFormat="1" applyFont="1" applyFill="1" applyBorder="1" applyAlignment="1">
      <alignment horizontal="center" vertical="center"/>
    </xf>
    <xf numFmtId="44" fontId="9" fillId="0" borderId="1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right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 applyAlignment="1" applyProtection="1">
      <alignment horizontal="right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9" fontId="8" fillId="6" borderId="26" xfId="0" applyNumberFormat="1" applyFont="1" applyFill="1" applyBorder="1" applyAlignment="1" applyProtection="1">
      <alignment horizontal="center"/>
      <protection locked="0"/>
    </xf>
    <xf numFmtId="49" fontId="8" fillId="0" borderId="0" xfId="0" applyNumberFormat="1" applyFont="1" applyFill="1" applyBorder="1" applyAlignment="1" applyProtection="1">
      <alignment horizontal="right"/>
    </xf>
    <xf numFmtId="0" fontId="4" fillId="6" borderId="26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horizontal="left"/>
    </xf>
    <xf numFmtId="49" fontId="8" fillId="6" borderId="26" xfId="0" applyNumberFormat="1" applyFont="1" applyFill="1" applyBorder="1" applyAlignment="1" applyProtection="1">
      <alignment horizontal="left"/>
      <protection locked="0"/>
    </xf>
    <xf numFmtId="49" fontId="4" fillId="6" borderId="26" xfId="0" applyNumberFormat="1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4" fontId="9" fillId="0" borderId="28" xfId="1" applyNumberFormat="1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44" fontId="10" fillId="0" borderId="20" xfId="1" applyNumberFormat="1" applyFont="1" applyFill="1" applyBorder="1" applyAlignment="1" applyProtection="1">
      <alignment horizontal="center" vertical="center"/>
    </xf>
    <xf numFmtId="44" fontId="10" fillId="0" borderId="21" xfId="1" applyNumberFormat="1" applyFont="1" applyFill="1" applyBorder="1" applyAlignment="1" applyProtection="1">
      <alignment horizontal="center" vertical="center"/>
    </xf>
    <xf numFmtId="44" fontId="10" fillId="0" borderId="22" xfId="1" applyNumberFormat="1" applyFont="1" applyFill="1" applyBorder="1" applyAlignment="1" applyProtection="1">
      <alignment horizontal="center" vertical="center"/>
    </xf>
    <xf numFmtId="14" fontId="4" fillId="6" borderId="26" xfId="0" applyNumberFormat="1" applyFont="1" applyFill="1" applyBorder="1" applyAlignment="1" applyProtection="1">
      <alignment horizontal="center" vertical="center"/>
      <protection locked="0"/>
    </xf>
    <xf numFmtId="0" fontId="4" fillId="6" borderId="26" xfId="0" applyFont="1" applyFill="1" applyBorder="1" applyAlignment="1" applyProtection="1">
      <alignment horizontal="center" vertical="center"/>
      <protection locked="0"/>
    </xf>
    <xf numFmtId="0" fontId="4" fillId="6" borderId="26" xfId="0" applyFont="1" applyFill="1" applyBorder="1" applyAlignment="1">
      <alignment horizont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44" fontId="9" fillId="0" borderId="13" xfId="3" applyFont="1" applyFill="1" applyBorder="1" applyAlignment="1" applyProtection="1">
      <alignment horizontal="center" vertical="center"/>
    </xf>
    <xf numFmtId="44" fontId="9" fillId="0" borderId="2" xfId="3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horizontal="left"/>
    </xf>
    <xf numFmtId="0" fontId="16" fillId="3" borderId="24" xfId="0" applyFont="1" applyFill="1" applyBorder="1" applyAlignment="1">
      <alignment horizontal="center" vertical="center" wrapText="1"/>
    </xf>
    <xf numFmtId="0" fontId="18" fillId="0" borderId="24" xfId="0" applyFont="1" applyBorder="1"/>
    <xf numFmtId="0" fontId="18" fillId="0" borderId="25" xfId="0" applyFont="1" applyBorder="1"/>
    <xf numFmtId="44" fontId="9" fillId="0" borderId="2" xfId="1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  <protection locked="0"/>
    </xf>
    <xf numFmtId="0" fontId="8" fillId="6" borderId="26" xfId="0" applyFont="1" applyFill="1" applyBorder="1" applyAlignment="1" applyProtection="1">
      <alignment horizontal="left"/>
    </xf>
    <xf numFmtId="0" fontId="9" fillId="0" borderId="2" xfId="0" applyFont="1" applyFill="1" applyBorder="1" applyAlignment="1" applyProtection="1">
      <alignment horizontal="center" vertical="center"/>
    </xf>
    <xf numFmtId="4" fontId="9" fillId="0" borderId="16" xfId="0" applyNumberFormat="1" applyFont="1" applyFill="1" applyBorder="1" applyAlignment="1" applyProtection="1">
      <alignment horizontal="center" vertical="center"/>
    </xf>
    <xf numFmtId="4" fontId="9" fillId="0" borderId="12" xfId="0" applyNumberFormat="1" applyFont="1" applyFill="1" applyBorder="1" applyAlignment="1" applyProtection="1">
      <alignment horizontal="center" vertical="center"/>
    </xf>
    <xf numFmtId="4" fontId="9" fillId="0" borderId="13" xfId="0" applyNumberFormat="1" applyFont="1" applyFill="1" applyBorder="1" applyAlignment="1" applyProtection="1">
      <alignment horizontal="center" vertical="center"/>
    </xf>
    <xf numFmtId="170" fontId="9" fillId="0" borderId="16" xfId="0" applyNumberFormat="1" applyFont="1" applyFill="1" applyBorder="1" applyAlignment="1" applyProtection="1">
      <alignment horizontal="center" vertical="center"/>
    </xf>
    <xf numFmtId="170" fontId="9" fillId="0" borderId="12" xfId="0" applyNumberFormat="1" applyFont="1" applyFill="1" applyBorder="1" applyAlignment="1" applyProtection="1">
      <alignment horizontal="center" vertical="center"/>
    </xf>
    <xf numFmtId="170" fontId="9" fillId="0" borderId="13" xfId="0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>
      <alignment horizontal="left"/>
    </xf>
    <xf numFmtId="0" fontId="4" fillId="0" borderId="0" xfId="0" applyFont="1" applyFill="1" applyBorder="1" applyAlignment="1" applyProtection="1">
      <alignment horizontal="right" wrapText="1"/>
    </xf>
    <xf numFmtId="170" fontId="9" fillId="0" borderId="16" xfId="0" applyNumberFormat="1" applyFont="1" applyFill="1" applyBorder="1" applyAlignment="1">
      <alignment horizontal="center" vertical="center"/>
    </xf>
    <xf numFmtId="170" fontId="9" fillId="0" borderId="12" xfId="0" applyNumberFormat="1" applyFont="1" applyFill="1" applyBorder="1" applyAlignment="1">
      <alignment horizontal="center" vertical="center"/>
    </xf>
    <xf numFmtId="170" fontId="9" fillId="0" borderId="13" xfId="0" applyNumberFormat="1" applyFont="1" applyFill="1" applyBorder="1" applyAlignment="1">
      <alignment horizontal="center" vertical="center"/>
    </xf>
    <xf numFmtId="4" fontId="9" fillId="0" borderId="16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/>
    </xf>
    <xf numFmtId="4" fontId="5" fillId="0" borderId="12" xfId="0" applyNumberFormat="1" applyFont="1" applyFill="1" applyBorder="1" applyAlignment="1">
      <alignment horizontal="center"/>
    </xf>
    <xf numFmtId="4" fontId="5" fillId="0" borderId="13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8" fontId="10" fillId="0" borderId="21" xfId="1" applyNumberFormat="1" applyFont="1" applyFill="1" applyBorder="1" applyAlignment="1" applyProtection="1">
      <alignment horizontal="center" vertical="center"/>
    </xf>
    <xf numFmtId="168" fontId="10" fillId="0" borderId="22" xfId="1" applyNumberFormat="1" applyFont="1" applyFill="1" applyBorder="1" applyAlignment="1" applyProtection="1">
      <alignment horizontal="center" vertical="center"/>
    </xf>
    <xf numFmtId="3" fontId="4" fillId="6" borderId="29" xfId="0" applyNumberFormat="1" applyFont="1" applyFill="1" applyBorder="1" applyAlignment="1" applyProtection="1">
      <alignment horizontal="right" vertical="center" wrapText="1"/>
      <protection locked="0"/>
    </xf>
    <xf numFmtId="3" fontId="4" fillId="6" borderId="30" xfId="0" applyNumberFormat="1" applyFont="1" applyFill="1" applyBorder="1" applyAlignment="1" applyProtection="1">
      <alignment horizontal="right" vertical="center" wrapText="1"/>
      <protection locked="0"/>
    </xf>
    <xf numFmtId="3" fontId="4" fillId="6" borderId="3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33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4" fontId="9" fillId="6" borderId="33" xfId="0" applyNumberFormat="1" applyFont="1" applyFill="1" applyBorder="1" applyAlignment="1" applyProtection="1">
      <alignment horizontal="center" vertical="center"/>
      <protection locked="0"/>
    </xf>
    <xf numFmtId="4" fontId="9" fillId="6" borderId="9" xfId="0" applyNumberFormat="1" applyFont="1" applyFill="1" applyBorder="1" applyAlignment="1" applyProtection="1">
      <alignment horizontal="center" vertical="center"/>
      <protection locked="0"/>
    </xf>
    <xf numFmtId="4" fontId="9" fillId="6" borderId="32" xfId="0" applyNumberFormat="1" applyFont="1" applyFill="1" applyBorder="1" applyAlignment="1" applyProtection="1">
      <alignment horizontal="center" vertical="center"/>
      <protection locked="0"/>
    </xf>
    <xf numFmtId="0" fontId="5" fillId="8" borderId="2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25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49" fontId="8" fillId="6" borderId="26" xfId="0" applyNumberFormat="1" applyFont="1" applyFill="1" applyBorder="1" applyAlignment="1" applyProtection="1">
      <alignment horizontal="left"/>
    </xf>
    <xf numFmtId="49" fontId="4" fillId="7" borderId="10" xfId="0" applyNumberFormat="1" applyFont="1" applyFill="1" applyBorder="1" applyAlignment="1" applyProtection="1">
      <alignment horizontal="center"/>
      <protection locked="0"/>
    </xf>
    <xf numFmtId="49" fontId="9" fillId="6" borderId="3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167" fontId="9" fillId="6" borderId="33" xfId="0" applyNumberFormat="1" applyFont="1" applyFill="1" applyBorder="1" applyAlignment="1" applyProtection="1">
      <alignment horizontal="center" vertical="center"/>
      <protection locked="0"/>
    </xf>
    <xf numFmtId="167" fontId="9" fillId="6" borderId="9" xfId="0" applyNumberFormat="1" applyFont="1" applyFill="1" applyBorder="1" applyAlignment="1" applyProtection="1">
      <alignment horizontal="center" vertical="center"/>
      <protection locked="0"/>
    </xf>
    <xf numFmtId="167" fontId="9" fillId="6" borderId="32" xfId="0" applyNumberFormat="1" applyFont="1" applyFill="1" applyBorder="1" applyAlignment="1" applyProtection="1">
      <alignment horizontal="center" vertical="center"/>
      <protection locked="0"/>
    </xf>
    <xf numFmtId="44" fontId="9" fillId="0" borderId="33" xfId="3" applyFont="1" applyFill="1" applyBorder="1" applyAlignment="1" applyProtection="1">
      <alignment horizontal="center" vertical="center"/>
    </xf>
    <xf numFmtId="44" fontId="9" fillId="0" borderId="9" xfId="3" applyFont="1" applyFill="1" applyBorder="1" applyAlignment="1" applyProtection="1">
      <alignment horizontal="center" vertical="center"/>
    </xf>
    <xf numFmtId="166" fontId="11" fillId="0" borderId="33" xfId="0" applyNumberFormat="1" applyFont="1" applyFill="1" applyBorder="1" applyAlignment="1">
      <alignment horizontal="center" vertical="center"/>
    </xf>
    <xf numFmtId="166" fontId="11" fillId="0" borderId="9" xfId="0" applyNumberFormat="1" applyFont="1" applyFill="1" applyBorder="1" applyAlignment="1">
      <alignment horizontal="center" vertical="center"/>
    </xf>
    <xf numFmtId="166" fontId="11" fillId="0" borderId="32" xfId="0" applyNumberFormat="1" applyFont="1" applyFill="1" applyBorder="1" applyAlignment="1">
      <alignment horizontal="center" vertical="center"/>
    </xf>
    <xf numFmtId="3" fontId="11" fillId="3" borderId="33" xfId="0" applyNumberFormat="1" applyFont="1" applyFill="1" applyBorder="1" applyAlignment="1">
      <alignment horizontal="center" vertical="center"/>
    </xf>
    <xf numFmtId="3" fontId="11" fillId="3" borderId="9" xfId="0" applyNumberFormat="1" applyFont="1" applyFill="1" applyBorder="1" applyAlignment="1">
      <alignment horizontal="center" vertical="center"/>
    </xf>
    <xf numFmtId="3" fontId="11" fillId="3" borderId="32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0" fillId="9" borderId="0" xfId="0" applyFill="1" applyBorder="1" applyAlignment="1" applyProtection="1">
      <alignment horizontal="center" vertical="center"/>
      <protection locked="0"/>
    </xf>
    <xf numFmtId="44" fontId="3" fillId="0" borderId="2" xfId="1" applyNumberFormat="1" applyFont="1" applyFill="1" applyBorder="1" applyAlignment="1" applyProtection="1">
      <alignment horizontal="center" vertical="center"/>
    </xf>
    <xf numFmtId="0" fontId="4" fillId="0" borderId="12" xfId="4" applyFont="1" applyFill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3" fillId="0" borderId="16" xfId="4" applyFont="1" applyFill="1" applyBorder="1" applyAlignment="1">
      <alignment horizontal="center" vertical="center"/>
    </xf>
    <xf numFmtId="0" fontId="3" fillId="0" borderId="12" xfId="4" applyFont="1" applyFill="1" applyBorder="1" applyAlignment="1">
      <alignment horizontal="center" vertical="center"/>
    </xf>
    <xf numFmtId="0" fontId="3" fillId="0" borderId="13" xfId="4" applyFont="1" applyFill="1" applyBorder="1" applyAlignment="1">
      <alignment horizontal="center" vertical="center"/>
    </xf>
    <xf numFmtId="171" fontId="3" fillId="0" borderId="16" xfId="4" applyNumberFormat="1" applyFont="1" applyFill="1" applyBorder="1" applyAlignment="1">
      <alignment horizontal="center" vertical="center"/>
    </xf>
    <xf numFmtId="171" fontId="3" fillId="0" borderId="12" xfId="4" applyNumberFormat="1" applyFont="1" applyFill="1" applyBorder="1" applyAlignment="1">
      <alignment horizontal="center" vertical="center"/>
    </xf>
    <xf numFmtId="171" fontId="3" fillId="0" borderId="13" xfId="4" applyNumberFormat="1" applyFont="1" applyFill="1" applyBorder="1" applyAlignment="1">
      <alignment horizontal="center" vertical="center"/>
    </xf>
    <xf numFmtId="4" fontId="3" fillId="6" borderId="16" xfId="4" applyNumberFormat="1" applyFont="1" applyFill="1" applyBorder="1" applyAlignment="1" applyProtection="1">
      <alignment horizontal="center" vertical="center"/>
      <protection locked="0"/>
    </xf>
    <xf numFmtId="4" fontId="3" fillId="6" borderId="12" xfId="4" applyNumberFormat="1" applyFont="1" applyFill="1" applyBorder="1" applyAlignment="1" applyProtection="1">
      <alignment horizontal="center" vertical="center"/>
      <protection locked="0"/>
    </xf>
    <xf numFmtId="4" fontId="3" fillId="6" borderId="13" xfId="4" applyNumberFormat="1" applyFont="1" applyFill="1" applyBorder="1" applyAlignment="1" applyProtection="1">
      <alignment horizontal="center" vertical="center"/>
      <protection locked="0"/>
    </xf>
    <xf numFmtId="0" fontId="2" fillId="9" borderId="0" xfId="0" applyFont="1" applyFill="1" applyBorder="1" applyAlignment="1" applyProtection="1">
      <alignment horizontal="center" vertical="center"/>
      <protection locked="0"/>
    </xf>
    <xf numFmtId="0" fontId="4" fillId="0" borderId="16" xfId="4" applyFont="1" applyFill="1" applyBorder="1" applyAlignment="1" applyProtection="1">
      <alignment horizontal="center"/>
      <protection locked="0"/>
    </xf>
    <xf numFmtId="0" fontId="4" fillId="0" borderId="12" xfId="4" applyFont="1" applyFill="1" applyBorder="1" applyAlignment="1" applyProtection="1">
      <alignment horizontal="center"/>
      <protection locked="0"/>
    </xf>
    <xf numFmtId="0" fontId="4" fillId="0" borderId="13" xfId="4" applyFont="1" applyFill="1" applyBorder="1" applyAlignment="1" applyProtection="1">
      <alignment horizontal="center"/>
      <protection locked="0"/>
    </xf>
    <xf numFmtId="0" fontId="5" fillId="0" borderId="25" xfId="4" applyFont="1" applyFill="1" applyBorder="1" applyAlignment="1">
      <alignment horizontal="center" vertical="center"/>
    </xf>
    <xf numFmtId="0" fontId="4" fillId="0" borderId="0" xfId="4" applyFont="1" applyFill="1" applyBorder="1" applyAlignment="1" applyProtection="1">
      <alignment horizontal="left" vertical="center" wrapText="1"/>
    </xf>
    <xf numFmtId="0" fontId="4" fillId="9" borderId="0" xfId="4" applyFont="1" applyFill="1" applyBorder="1" applyAlignment="1" applyProtection="1">
      <alignment horizontal="center" vertical="center" wrapText="1"/>
      <protection locked="0"/>
    </xf>
    <xf numFmtId="0" fontId="8" fillId="0" borderId="0" xfId="4" applyFont="1" applyFill="1" applyBorder="1" applyAlignment="1" applyProtection="1">
      <alignment horizontal="right" vertical="center" wrapText="1"/>
    </xf>
    <xf numFmtId="44" fontId="14" fillId="0" borderId="20" xfId="1" applyNumberFormat="1" applyFont="1" applyFill="1" applyBorder="1" applyAlignment="1" applyProtection="1">
      <alignment horizontal="center" vertical="center"/>
    </xf>
    <xf numFmtId="44" fontId="14" fillId="0" borderId="21" xfId="1" applyNumberFormat="1" applyFont="1" applyFill="1" applyBorder="1" applyAlignment="1" applyProtection="1">
      <alignment horizontal="center" vertical="center"/>
    </xf>
    <xf numFmtId="44" fontId="14" fillId="0" borderId="22" xfId="1" applyNumberFormat="1" applyFont="1" applyFill="1" applyBorder="1" applyAlignment="1" applyProtection="1">
      <alignment horizontal="center" vertical="center"/>
    </xf>
    <xf numFmtId="0" fontId="2" fillId="0" borderId="16" xfId="4" applyFont="1" applyFill="1" applyBorder="1" applyAlignment="1">
      <alignment horizontal="center" vertical="center"/>
    </xf>
    <xf numFmtId="0" fontId="2" fillId="0" borderId="12" xfId="4" applyFont="1" applyFill="1" applyBorder="1" applyAlignment="1">
      <alignment horizontal="center" vertical="center"/>
    </xf>
    <xf numFmtId="0" fontId="5" fillId="0" borderId="24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 wrapText="1"/>
    </xf>
    <xf numFmtId="0" fontId="2" fillId="0" borderId="24" xfId="4" applyBorder="1" applyAlignment="1">
      <alignment horizontal="center" vertical="center" wrapText="1"/>
    </xf>
    <xf numFmtId="0" fontId="2" fillId="0" borderId="25" xfId="4" applyBorder="1" applyAlignment="1">
      <alignment horizontal="center" vertical="center" wrapText="1"/>
    </xf>
    <xf numFmtId="0" fontId="5" fillId="0" borderId="25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27" xfId="4" applyFont="1" applyFill="1" applyBorder="1" applyAlignment="1">
      <alignment horizontal="center" vertical="center" wrapText="1"/>
    </xf>
    <xf numFmtId="4" fontId="3" fillId="7" borderId="16" xfId="4" applyNumberFormat="1" applyFont="1" applyFill="1" applyBorder="1" applyAlignment="1" applyProtection="1">
      <alignment horizontal="center" vertical="center"/>
      <protection locked="0"/>
    </xf>
    <xf numFmtId="4" fontId="3" fillId="7" borderId="12" xfId="4" applyNumberFormat="1" applyFont="1" applyFill="1" applyBorder="1" applyAlignment="1" applyProtection="1">
      <alignment horizontal="center" vertical="center"/>
      <protection locked="0"/>
    </xf>
    <xf numFmtId="4" fontId="3" fillId="7" borderId="13" xfId="4" applyNumberFormat="1" applyFont="1" applyFill="1" applyBorder="1" applyAlignment="1" applyProtection="1">
      <alignment horizontal="center" vertical="center"/>
      <protection locked="0"/>
    </xf>
    <xf numFmtId="171" fontId="3" fillId="0" borderId="2" xfId="4" applyNumberFormat="1" applyFont="1" applyFill="1" applyBorder="1" applyAlignment="1" applyProtection="1">
      <alignment horizontal="center" vertical="center"/>
      <protection locked="0"/>
    </xf>
    <xf numFmtId="0" fontId="7" fillId="0" borderId="1" xfId="4" applyFont="1" applyFill="1" applyBorder="1" applyAlignment="1">
      <alignment horizontal="center"/>
    </xf>
    <xf numFmtId="14" fontId="4" fillId="6" borderId="38" xfId="4" applyNumberFormat="1" applyFont="1" applyFill="1" applyBorder="1" applyAlignment="1" applyProtection="1">
      <alignment horizontal="center" vertical="center"/>
      <protection locked="0"/>
    </xf>
    <xf numFmtId="14" fontId="4" fillId="6" borderId="39" xfId="4" applyNumberFormat="1" applyFont="1" applyFill="1" applyBorder="1" applyAlignment="1" applyProtection="1">
      <alignment horizontal="center" vertical="center"/>
      <protection locked="0"/>
    </xf>
    <xf numFmtId="14" fontId="4" fillId="6" borderId="40" xfId="4" applyNumberFormat="1" applyFont="1" applyFill="1" applyBorder="1" applyAlignment="1" applyProtection="1">
      <alignment horizontal="center" vertical="center"/>
      <protection locked="0"/>
    </xf>
    <xf numFmtId="0" fontId="4" fillId="6" borderId="38" xfId="4" applyFont="1" applyFill="1" applyBorder="1" applyAlignment="1">
      <alignment horizontal="center"/>
    </xf>
    <xf numFmtId="0" fontId="4" fillId="6" borderId="39" xfId="4" applyFont="1" applyFill="1" applyBorder="1" applyAlignment="1">
      <alignment horizontal="center"/>
    </xf>
    <xf numFmtId="0" fontId="4" fillId="6" borderId="40" xfId="4" applyFont="1" applyFill="1" applyBorder="1" applyAlignment="1">
      <alignment horizontal="center"/>
    </xf>
    <xf numFmtId="0" fontId="20" fillId="0" borderId="0" xfId="4" applyNumberFormat="1" applyFont="1" applyFill="1" applyBorder="1" applyAlignment="1">
      <alignment horizontal="center" vertical="center" wrapText="1"/>
    </xf>
    <xf numFmtId="0" fontId="4" fillId="0" borderId="0" xfId="4" applyFont="1" applyFill="1" applyBorder="1" applyAlignment="1" applyProtection="1">
      <alignment horizontal="center" vertical="center" wrapText="1"/>
      <protection locked="0"/>
    </xf>
    <xf numFmtId="0" fontId="3" fillId="0" borderId="2" xfId="4" applyFont="1" applyFill="1" applyBorder="1" applyAlignment="1">
      <alignment horizontal="center" vertical="center"/>
    </xf>
    <xf numFmtId="0" fontId="4" fillId="0" borderId="37" xfId="4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5" fillId="0" borderId="37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 applyProtection="1">
      <alignment horizontal="center" vertical="center" wrapText="1"/>
    </xf>
    <xf numFmtId="0" fontId="4" fillId="0" borderId="0" xfId="4" applyFont="1" applyFill="1" applyBorder="1" applyAlignment="1" applyProtection="1">
      <alignment horizontal="left" vertical="center"/>
    </xf>
    <xf numFmtId="14" fontId="4" fillId="6" borderId="0" xfId="4" applyNumberFormat="1" applyFont="1" applyFill="1" applyBorder="1" applyAlignment="1" applyProtection="1">
      <alignment horizontal="center" vertical="center"/>
      <protection locked="0"/>
    </xf>
    <xf numFmtId="0" fontId="4" fillId="0" borderId="0" xfId="4" applyFont="1" applyFill="1" applyBorder="1" applyAlignment="1" applyProtection="1">
      <alignment horizontal="right" vertical="center"/>
    </xf>
    <xf numFmtId="49" fontId="8" fillId="0" borderId="0" xfId="4" applyNumberFormat="1" applyFont="1" applyFill="1" applyBorder="1" applyAlignment="1" applyProtection="1">
      <alignment horizontal="right" vertical="center"/>
    </xf>
  </cellXfs>
  <cellStyles count="10">
    <cellStyle name="Euro" xfId="1" xr:uid="{00000000-0005-0000-0000-000000000000}"/>
    <cellStyle name="Hyperlink 2" xfId="5" xr:uid="{00000000-0005-0000-0000-000001000000}"/>
    <cellStyle name="Standard" xfId="0" builtinId="0"/>
    <cellStyle name="Standard 2" xfId="4" xr:uid="{00000000-0005-0000-0000-000003000000}"/>
    <cellStyle name="Standard 2 2" xfId="6" xr:uid="{00000000-0005-0000-0000-000004000000}"/>
    <cellStyle name="Standard 3" xfId="7" xr:uid="{00000000-0005-0000-0000-000005000000}"/>
    <cellStyle name="Standard 4" xfId="8" xr:uid="{00000000-0005-0000-0000-000006000000}"/>
    <cellStyle name="Standard_Tabelle1" xfId="2" xr:uid="{00000000-0005-0000-0000-000007000000}"/>
    <cellStyle name="Währung" xfId="3" builtinId="4"/>
    <cellStyle name="Währung 2" xfId="9" xr:uid="{00000000-0005-0000-0000-000009000000}"/>
  </cellStyles>
  <dxfs count="6">
    <dxf>
      <font>
        <color rgb="FF9C0006"/>
      </font>
    </dxf>
    <dxf>
      <font>
        <color rgb="FF9C0006"/>
      </font>
    </dxf>
    <dxf>
      <fill>
        <patternFill>
          <fgColor auto="1"/>
          <bgColor rgb="FFFFFFCC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FFCC"/>
      <color rgb="FFFFFFD1"/>
      <color rgb="FF124A12"/>
      <color rgb="FFFFFFC5"/>
      <color rgb="FFFFFF9F"/>
      <color rgb="FF0E3A0E"/>
      <color rgb="FF2658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Drop" dropLines="6" dropStyle="combo" dx="16" fmlaLink="$C$1" fmlaRange="Tabelle!$A$2:$A$7" noThreeD="1" sel="3" val="0"/>
</file>

<file path=xl/ctrlProps/ctrlProp12.xml><?xml version="1.0" encoding="utf-8"?>
<formControlPr xmlns="http://schemas.microsoft.com/office/spreadsheetml/2009/9/main" objectType="Drop" dropLines="20" dropStyle="combo" dx="16" fmlaLink="$B$1" fmlaRange="Tabelle!$C$2:$F$17" noThreeD="1" sel="1" val="0"/>
</file>

<file path=xl/ctrlProps/ctrlProp13.xml><?xml version="1.0" encoding="utf-8"?>
<formControlPr xmlns="http://schemas.microsoft.com/office/spreadsheetml/2009/9/main" objectType="Drop" dropLines="20" dropStyle="combo" dx="16" fmlaLink="$B$5" fmlaRange="Tabelle!$C$2:$C$17" noThreeD="1" sel="1" val="0"/>
</file>

<file path=xl/ctrlProps/ctrlProp14.xml><?xml version="1.0" encoding="utf-8"?>
<formControlPr xmlns="http://schemas.microsoft.com/office/spreadsheetml/2009/9/main" objectType="Drop" dropLines="20" dropStyle="combo" dx="16" fmlaLink="$B$6" fmlaRange="Tabelle!$C$2:$C$17" noThreeD="1" sel="1" val="0"/>
</file>

<file path=xl/ctrlProps/ctrlProp15.xml><?xml version="1.0" encoding="utf-8"?>
<formControlPr xmlns="http://schemas.microsoft.com/office/spreadsheetml/2009/9/main" objectType="Drop" dropLines="10" dropStyle="combo" dx="16" fmlaLink="$BE$47" fmlaRange="Tabelle!$L$2:$L$32" noThreeD="1" sel="1" val="0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Drop" dropLines="20" dropStyle="combo" dx="16" fmlaLink="$B$2" fmlaRange="Tabelle!$C$2:$F$17" noThreeD="1" sel="1" val="0"/>
</file>

<file path=xl/ctrlProps/ctrlProp19.xml><?xml version="1.0" encoding="utf-8"?>
<formControlPr xmlns="http://schemas.microsoft.com/office/spreadsheetml/2009/9/main" objectType="Drop" dropLines="20" dropStyle="combo" dx="16" fmlaLink="$B$3" fmlaRange="Tabelle!$C$2:$C$17" noThreeD="1" sel="1" val="0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Drop" dropLines="20" dropStyle="combo" dx="16" fmlaLink="$B$4" fmlaRange="Tabelle!$C$2:$C$17" noThreeD="1" sel="1" val="0"/>
</file>

<file path=xl/ctrlProps/ctrlProp21.xml><?xml version="1.0" encoding="utf-8"?>
<formControlPr xmlns="http://schemas.microsoft.com/office/spreadsheetml/2009/9/main" objectType="Drop" dropLines="10" dropStyle="combo" dx="16" fmlaLink="$BF$10" fmlaRange="Tabelle!$N$3:$N$278" noThreeD="1" sel="1" val="266"/>
</file>

<file path=xl/ctrlProps/ctrlProp22.xml><?xml version="1.0" encoding="utf-8"?>
<formControlPr xmlns="http://schemas.microsoft.com/office/spreadsheetml/2009/9/main" objectType="Drop" dropLines="10" dropStyle="combo" dx="16" fmlaLink="$BF$16" fmlaRange="Tabelle!$N$3:$N$278" noThreeD="1" sel="1" val="266"/>
</file>

<file path=xl/ctrlProps/ctrlProp23.xml><?xml version="1.0" encoding="utf-8"?>
<formControlPr xmlns="http://schemas.microsoft.com/office/spreadsheetml/2009/9/main" objectType="Drop" dropLines="10" dropStyle="combo" dx="16" fmlaLink="$BE$48" fmlaRange="Tabelle!$L$2:$L$32" noThreeD="1" sel="1" val="0"/>
</file>

<file path=xl/ctrlProps/ctrlProp24.xml><?xml version="1.0" encoding="utf-8"?>
<formControlPr xmlns="http://schemas.microsoft.com/office/spreadsheetml/2009/9/main" objectType="Drop" dropLines="10" dropStyle="combo" dx="16" fmlaLink="$BE$49" fmlaRange="Tabelle!$L$2:$L$32" noThreeD="1" sel="1" val="0"/>
</file>

<file path=xl/ctrlProps/ctrlProp25.xml><?xml version="1.0" encoding="utf-8"?>
<formControlPr xmlns="http://schemas.microsoft.com/office/spreadsheetml/2009/9/main" objectType="Drop" dropLines="10" dropStyle="combo" dx="16" fmlaLink="$BE$50" fmlaRange="Tabelle!$L$2:$L$32" noThreeD="1" sel="1" val="0"/>
</file>

<file path=xl/ctrlProps/ctrlProp26.xml><?xml version="1.0" encoding="utf-8"?>
<formControlPr xmlns="http://schemas.microsoft.com/office/spreadsheetml/2009/9/main" objectType="Drop" dropLines="10" dropStyle="combo" dx="16" fmlaLink="$BE$51" fmlaRange="Tabelle!$L$2:$L$32" noThreeD="1" sel="1" val="0"/>
</file>

<file path=xl/ctrlProps/ctrlProp27.xml><?xml version="1.0" encoding="utf-8"?>
<formControlPr xmlns="http://schemas.microsoft.com/office/spreadsheetml/2009/9/main" objectType="Drop" dropLines="10" dropStyle="combo" dx="16" fmlaLink="$BE$52" fmlaRange="Tabelle!$L$2:$L$32" noThreeD="1" sel="1" val="0"/>
</file>

<file path=xl/ctrlProps/ctrlProp28.xml><?xml version="1.0" encoding="utf-8"?>
<formControlPr xmlns="http://schemas.microsoft.com/office/spreadsheetml/2009/9/main" objectType="Drop" dropLines="10" dropStyle="combo" dx="16" fmlaLink="$BF$47" fmlaRange="Tabelle!$L$2:$L$32" noThreeD="1" sel="1" val="0"/>
</file>

<file path=xl/ctrlProps/ctrlProp29.xml><?xml version="1.0" encoding="utf-8"?>
<formControlPr xmlns="http://schemas.microsoft.com/office/spreadsheetml/2009/9/main" objectType="Drop" dropLines="10" dropStyle="combo" dx="16" fmlaLink="$BF$48" fmlaRange="Tabelle!$L$2:$L$32" noThreeD="1" sel="1" val="0"/>
</file>

<file path=xl/ctrlProps/ctrlProp3.xml><?xml version="1.0" encoding="utf-8"?>
<formControlPr xmlns="http://schemas.microsoft.com/office/spreadsheetml/2009/9/main" objectType="Drop" dropLines="6" dropStyle="combo" dx="16" fmlaLink="$C$1" fmlaRange="Tabelle!$A$2:$A$7" noThreeD="1" sel="1" val="0"/>
</file>

<file path=xl/ctrlProps/ctrlProp30.xml><?xml version="1.0" encoding="utf-8"?>
<formControlPr xmlns="http://schemas.microsoft.com/office/spreadsheetml/2009/9/main" objectType="Drop" dropLines="10" dropStyle="combo" dx="16" fmlaLink="$BF$49" fmlaRange="Tabelle!$L$2:$L$32" noThreeD="1" sel="1" val="0"/>
</file>

<file path=xl/ctrlProps/ctrlProp31.xml><?xml version="1.0" encoding="utf-8"?>
<formControlPr xmlns="http://schemas.microsoft.com/office/spreadsheetml/2009/9/main" objectType="Drop" dropLines="10" dropStyle="combo" dx="16" fmlaLink="$BF$50" fmlaRange="Tabelle!$L$2:$L$32" noThreeD="1" sel="1" val="0"/>
</file>

<file path=xl/ctrlProps/ctrlProp32.xml><?xml version="1.0" encoding="utf-8"?>
<formControlPr xmlns="http://schemas.microsoft.com/office/spreadsheetml/2009/9/main" objectType="Drop" dropLines="10" dropStyle="combo" dx="16" fmlaLink="$BF$51" fmlaRange="Tabelle!$L$2:$L$32" noThreeD="1" sel="1" val="0"/>
</file>

<file path=xl/ctrlProps/ctrlProp33.xml><?xml version="1.0" encoding="utf-8"?>
<formControlPr xmlns="http://schemas.microsoft.com/office/spreadsheetml/2009/9/main" objectType="Drop" dropLines="10" dropStyle="combo" dx="16" fmlaLink="$BF$52" fmlaRange="Tabelle!$L$2:$L$32" noThreeD="1" sel="1" val="0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Drop" dropLines="20" dropStyle="combo" dx="16" fmlaLink="$B$1" fmlaRange="Tabelle!$C$38:$C$132" noThreeD="1" sel="1" val="0"/>
</file>

<file path=xl/ctrlProps/ctrlProp37.xml><?xml version="1.0" encoding="utf-8"?>
<formControlPr xmlns="http://schemas.microsoft.com/office/spreadsheetml/2009/9/main" objectType="Drop" dropLines="20" dropStyle="combo" dx="16" fmlaLink="$B$2" fmlaRange="Tabelle!$C$38:$C$132" noThreeD="1" sel="1" val="0"/>
</file>

<file path=xl/ctrlProps/ctrlProp38.xml><?xml version="1.0" encoding="utf-8"?>
<formControlPr xmlns="http://schemas.microsoft.com/office/spreadsheetml/2009/9/main" objectType="Drop" dropLines="20" dropStyle="combo" dx="16" fmlaLink="$B$3" fmlaRange="Tabelle!$C$38:$C$132" noThreeD="1" sel="1" val="0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Drop" dropLines="6" dropStyle="combo" dx="16" fmlaLink="$B$1" fmlaRange="Tabelle!$C$2:$C$14" noThreeD="1" sel="1" val="0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Drop" dropLines="30" dropStyle="combo" dx="16" fmlaLink="$BB$10" fmlaRange="Tabelle!$N$3:$N$278" noThreeD="1" sel="1" val="0"/>
</file>

<file path=xl/ctrlProps/ctrlProp42.xml><?xml version="1.0" encoding="utf-8"?>
<formControlPr xmlns="http://schemas.microsoft.com/office/spreadsheetml/2009/9/main" objectType="Drop" dropLines="30" dropStyle="combo" dx="16" fmlaLink="$BB$16" fmlaRange="Tabelle!$N$3:$N$278" noThreeD="1" sel="1" val="0"/>
</file>

<file path=xl/ctrlProps/ctrlProp43.xml><?xml version="1.0" encoding="utf-8"?>
<formControlPr xmlns="http://schemas.microsoft.com/office/spreadsheetml/2009/9/main" objectType="Drop" dropLines="20" dropStyle="combo" dx="16" fmlaLink="$B$4" fmlaRange="Tabelle!$C$38:$C$132" noThreeD="1" sel="1" val="0"/>
</file>

<file path=xl/ctrlProps/ctrlProp44.xml><?xml version="1.0" encoding="utf-8"?>
<formControlPr xmlns="http://schemas.microsoft.com/office/spreadsheetml/2009/9/main" objectType="Drop" dropLines="20" dropStyle="combo" dx="16" fmlaLink="$B$5" fmlaRange="Tabelle!$C$38:$C$132" noThreeD="1" sel="1" val="0"/>
</file>

<file path=xl/ctrlProps/ctrlProp45.xml><?xml version="1.0" encoding="utf-8"?>
<formControlPr xmlns="http://schemas.microsoft.com/office/spreadsheetml/2009/9/main" objectType="Drop" dropLines="20" dropStyle="combo" dx="16" fmlaLink="$B$6" fmlaRange="Tabelle!$C$38:$C$132" noThreeD="1" sel="1" val="0"/>
</file>

<file path=xl/ctrlProps/ctrlProp46.xml><?xml version="1.0" encoding="utf-8"?>
<formControlPr xmlns="http://schemas.microsoft.com/office/spreadsheetml/2009/9/main" objectType="Drop" dropLines="20" dropStyle="combo" dx="16" fmlaLink="$B$7" fmlaRange="Tabelle!$C$38:$C$132" noThreeD="1" sel="1" val="0"/>
</file>

<file path=xl/ctrlProps/ctrlProp47.xml><?xml version="1.0" encoding="utf-8"?>
<formControlPr xmlns="http://schemas.microsoft.com/office/spreadsheetml/2009/9/main" objectType="Drop" dropLines="20" dropStyle="combo" dx="16" fmlaLink="$B$8" fmlaRange="Tabelle!$C$38:$C$132" noThreeD="1" sel="1" val="0"/>
</file>

<file path=xl/ctrlProps/ctrlProp48.xml><?xml version="1.0" encoding="utf-8"?>
<formControlPr xmlns="http://schemas.microsoft.com/office/spreadsheetml/2009/9/main" objectType="Drop" dropLines="15" dropStyle="combo" dx="16" fmlaLink="C40" fmlaRange="Tabelle!$C$134:$C$158" noThreeD="1" sel="1" val="0"/>
</file>

<file path=xl/ctrlProps/ctrlProp49.xml><?xml version="1.0" encoding="utf-8"?>
<formControlPr xmlns="http://schemas.microsoft.com/office/spreadsheetml/2009/9/main" objectType="Drop" dropLines="15" dropStyle="combo" dx="16" fmlaLink="C41" fmlaRange="Tabelle!$C$134:$C$158" noThreeD="1" sel="1" val="0"/>
</file>

<file path=xl/ctrlProps/ctrlProp5.xml><?xml version="1.0" encoding="utf-8"?>
<formControlPr xmlns="http://schemas.microsoft.com/office/spreadsheetml/2009/9/main" objectType="Drop" dropLines="6" dropStyle="combo" dx="16" fmlaLink="$B$2" fmlaRange="Tabelle!$C$2:$C$14" noThreeD="1" sel="1" val="0"/>
</file>

<file path=xl/ctrlProps/ctrlProp50.xml><?xml version="1.0" encoding="utf-8"?>
<formControlPr xmlns="http://schemas.microsoft.com/office/spreadsheetml/2009/9/main" objectType="Drop" dropLines="15" dropStyle="combo" dx="16" fmlaLink="C42" fmlaRange="Tabelle!$C$134:$C$158" noThreeD="1" sel="1" val="0"/>
</file>

<file path=xl/ctrlProps/ctrlProp51.xml><?xml version="1.0" encoding="utf-8"?>
<formControlPr xmlns="http://schemas.microsoft.com/office/spreadsheetml/2009/9/main" objectType="Drop" dropLines="15" dropStyle="combo" dx="16" fmlaLink="C43" fmlaRange="Tabelle!$C$134:$C$158" noThreeD="1" sel="1" val="0"/>
</file>

<file path=xl/ctrlProps/ctrlProp6.xml><?xml version="1.0" encoding="utf-8"?>
<formControlPr xmlns="http://schemas.microsoft.com/office/spreadsheetml/2009/9/main" objectType="Drop" dropLines="6" dropStyle="combo" dx="16" fmlaLink="$B$3" fmlaRange="Tabelle!$C$2:$C$14" noThreeD="1" sel="1" val="0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38100</xdr:rowOff>
        </xdr:from>
        <xdr:to>
          <xdr:col>51</xdr:col>
          <xdr:colOff>0</xdr:colOff>
          <xdr:row>19</xdr:row>
          <xdr:rowOff>133350</xdr:rowOff>
        </xdr:to>
        <xdr:sp macro="" textlink="">
          <xdr:nvSpPr>
            <xdr:cNvPr id="5121" name="Group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FörderungswerberIn / Begünstigte(r)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</xdr:row>
          <xdr:rowOff>0</xdr:rowOff>
        </xdr:from>
        <xdr:to>
          <xdr:col>51</xdr:col>
          <xdr:colOff>0</xdr:colOff>
          <xdr:row>10</xdr:row>
          <xdr:rowOff>161925</xdr:rowOff>
        </xdr:to>
        <xdr:sp macro="" textlink="">
          <xdr:nvSpPr>
            <xdr:cNvPr id="5122" name="Group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Projektbezeichnung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28575</xdr:rowOff>
        </xdr:from>
        <xdr:to>
          <xdr:col>48</xdr:col>
          <xdr:colOff>9525</xdr:colOff>
          <xdr:row>14</xdr:row>
          <xdr:rowOff>114300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</xdr:row>
          <xdr:rowOff>0</xdr:rowOff>
        </xdr:from>
        <xdr:to>
          <xdr:col>21</xdr:col>
          <xdr:colOff>0</xdr:colOff>
          <xdr:row>28</xdr:row>
          <xdr:rowOff>0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0</xdr:rowOff>
        </xdr:from>
        <xdr:to>
          <xdr:col>21</xdr:col>
          <xdr:colOff>0</xdr:colOff>
          <xdr:row>29</xdr:row>
          <xdr:rowOff>0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</xdr:row>
          <xdr:rowOff>0</xdr:rowOff>
        </xdr:from>
        <xdr:to>
          <xdr:col>21</xdr:col>
          <xdr:colOff>0</xdr:colOff>
          <xdr:row>30</xdr:row>
          <xdr:rowOff>0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19050</xdr:rowOff>
        </xdr:from>
        <xdr:to>
          <xdr:col>51</xdr:col>
          <xdr:colOff>0</xdr:colOff>
          <xdr:row>23</xdr:row>
          <xdr:rowOff>28575</xdr:rowOff>
        </xdr:to>
        <xdr:sp macro="" textlink="">
          <xdr:nvSpPr>
            <xdr:cNvPr id="5146" name="Group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Leistungszeitraum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</xdr:row>
          <xdr:rowOff>133350</xdr:rowOff>
        </xdr:from>
        <xdr:to>
          <xdr:col>51</xdr:col>
          <xdr:colOff>9525</xdr:colOff>
          <xdr:row>52</xdr:row>
          <xdr:rowOff>9525</xdr:rowOff>
        </xdr:to>
        <xdr:sp macro="" textlink="">
          <xdr:nvSpPr>
            <xdr:cNvPr id="5148" name="Group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Zusatzinformation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9525</xdr:rowOff>
        </xdr:from>
        <xdr:to>
          <xdr:col>53</xdr:col>
          <xdr:colOff>0</xdr:colOff>
          <xdr:row>19</xdr:row>
          <xdr:rowOff>133350</xdr:rowOff>
        </xdr:to>
        <xdr:sp macro="" textlink="">
          <xdr:nvSpPr>
            <xdr:cNvPr id="4097" name="Group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Förderungswerber(in) / Begünstigte(r)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</xdr:row>
          <xdr:rowOff>19050</xdr:rowOff>
        </xdr:from>
        <xdr:to>
          <xdr:col>52</xdr:col>
          <xdr:colOff>0</xdr:colOff>
          <xdr:row>10</xdr:row>
          <xdr:rowOff>161925</xdr:rowOff>
        </xdr:to>
        <xdr:sp macro="" textlink="">
          <xdr:nvSpPr>
            <xdr:cNvPr id="4098" name="Group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Projektbezeichnung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28575</xdr:rowOff>
        </xdr:from>
        <xdr:to>
          <xdr:col>49</xdr:col>
          <xdr:colOff>76200</xdr:colOff>
          <xdr:row>14</xdr:row>
          <xdr:rowOff>114300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</xdr:row>
          <xdr:rowOff>0</xdr:rowOff>
        </xdr:from>
        <xdr:to>
          <xdr:col>21</xdr:col>
          <xdr:colOff>0</xdr:colOff>
          <xdr:row>28</xdr:row>
          <xdr:rowOff>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0</xdr:rowOff>
        </xdr:from>
        <xdr:to>
          <xdr:col>21</xdr:col>
          <xdr:colOff>0</xdr:colOff>
          <xdr:row>32</xdr:row>
          <xdr:rowOff>0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0</xdr:rowOff>
        </xdr:from>
        <xdr:to>
          <xdr:col>21</xdr:col>
          <xdr:colOff>0</xdr:colOff>
          <xdr:row>33</xdr:row>
          <xdr:rowOff>0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46</xdr:row>
          <xdr:rowOff>0</xdr:rowOff>
        </xdr:from>
        <xdr:to>
          <xdr:col>29</xdr:col>
          <xdr:colOff>95250</xdr:colOff>
          <xdr:row>47</xdr:row>
          <xdr:rowOff>0</xdr:rowOff>
        </xdr:to>
        <xdr:sp macro="" textlink="">
          <xdr:nvSpPr>
            <xdr:cNvPr id="4114" name="Drop Down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19050</xdr:rowOff>
        </xdr:from>
        <xdr:to>
          <xdr:col>49</xdr:col>
          <xdr:colOff>95250</xdr:colOff>
          <xdr:row>23</xdr:row>
          <xdr:rowOff>28575</xdr:rowOff>
        </xdr:to>
        <xdr:sp macro="" textlink="">
          <xdr:nvSpPr>
            <xdr:cNvPr id="4140" name="Group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Leistungszeitraum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133350</xdr:rowOff>
        </xdr:from>
        <xdr:to>
          <xdr:col>21</xdr:col>
          <xdr:colOff>38100</xdr:colOff>
          <xdr:row>55</xdr:row>
          <xdr:rowOff>38100</xdr:rowOff>
        </xdr:to>
        <xdr:sp macro="" textlink="">
          <xdr:nvSpPr>
            <xdr:cNvPr id="4142" name="Group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Zusatzinformation, Begründung, Erklärung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0</xdr:rowOff>
        </xdr:from>
        <xdr:to>
          <xdr:col>21</xdr:col>
          <xdr:colOff>0</xdr:colOff>
          <xdr:row>29</xdr:row>
          <xdr:rowOff>0</xdr:rowOff>
        </xdr:to>
        <xdr:sp macro="" textlink="">
          <xdr:nvSpPr>
            <xdr:cNvPr id="4144" name="Drop Down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</xdr:row>
          <xdr:rowOff>0</xdr:rowOff>
        </xdr:from>
        <xdr:to>
          <xdr:col>21</xdr:col>
          <xdr:colOff>0</xdr:colOff>
          <xdr:row>30</xdr:row>
          <xdr:rowOff>0</xdr:rowOff>
        </xdr:to>
        <xdr:sp macro="" textlink="">
          <xdr:nvSpPr>
            <xdr:cNvPr id="4145" name="Drop Down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</xdr:row>
          <xdr:rowOff>0</xdr:rowOff>
        </xdr:from>
        <xdr:to>
          <xdr:col>21</xdr:col>
          <xdr:colOff>0</xdr:colOff>
          <xdr:row>31</xdr:row>
          <xdr:rowOff>0</xdr:rowOff>
        </xdr:to>
        <xdr:sp macro="" textlink="">
          <xdr:nvSpPr>
            <xdr:cNvPr id="4150" name="Drop Down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9</xdr:row>
          <xdr:rowOff>38100</xdr:rowOff>
        </xdr:from>
        <xdr:to>
          <xdr:col>51</xdr:col>
          <xdr:colOff>38100</xdr:colOff>
          <xdr:row>10</xdr:row>
          <xdr:rowOff>0</xdr:rowOff>
        </xdr:to>
        <xdr:sp macro="" textlink="">
          <xdr:nvSpPr>
            <xdr:cNvPr id="4153" name="Drop Down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15</xdr:row>
          <xdr:rowOff>28575</xdr:rowOff>
        </xdr:from>
        <xdr:to>
          <xdr:col>51</xdr:col>
          <xdr:colOff>28575</xdr:colOff>
          <xdr:row>16</xdr:row>
          <xdr:rowOff>0</xdr:rowOff>
        </xdr:to>
        <xdr:sp macro="" textlink="">
          <xdr:nvSpPr>
            <xdr:cNvPr id="4154" name="Drop Down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47</xdr:row>
          <xdr:rowOff>0</xdr:rowOff>
        </xdr:from>
        <xdr:to>
          <xdr:col>29</xdr:col>
          <xdr:colOff>95250</xdr:colOff>
          <xdr:row>48</xdr:row>
          <xdr:rowOff>0</xdr:rowOff>
        </xdr:to>
        <xdr:sp macro="" textlink="">
          <xdr:nvSpPr>
            <xdr:cNvPr id="4155" name="Drop Down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48</xdr:row>
          <xdr:rowOff>0</xdr:rowOff>
        </xdr:from>
        <xdr:to>
          <xdr:col>29</xdr:col>
          <xdr:colOff>95250</xdr:colOff>
          <xdr:row>49</xdr:row>
          <xdr:rowOff>0</xdr:rowOff>
        </xdr:to>
        <xdr:sp macro="" textlink="">
          <xdr:nvSpPr>
            <xdr:cNvPr id="4156" name="Drop Down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49</xdr:row>
          <xdr:rowOff>0</xdr:rowOff>
        </xdr:from>
        <xdr:to>
          <xdr:col>29</xdr:col>
          <xdr:colOff>95250</xdr:colOff>
          <xdr:row>50</xdr:row>
          <xdr:rowOff>0</xdr:rowOff>
        </xdr:to>
        <xdr:sp macro="" textlink="">
          <xdr:nvSpPr>
            <xdr:cNvPr id="4157" name="Drop Down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50</xdr:row>
          <xdr:rowOff>0</xdr:rowOff>
        </xdr:from>
        <xdr:to>
          <xdr:col>29</xdr:col>
          <xdr:colOff>95250</xdr:colOff>
          <xdr:row>51</xdr:row>
          <xdr:rowOff>0</xdr:rowOff>
        </xdr:to>
        <xdr:sp macro="" textlink="">
          <xdr:nvSpPr>
            <xdr:cNvPr id="4158" name="Drop Down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51</xdr:row>
          <xdr:rowOff>0</xdr:rowOff>
        </xdr:from>
        <xdr:to>
          <xdr:col>29</xdr:col>
          <xdr:colOff>95250</xdr:colOff>
          <xdr:row>52</xdr:row>
          <xdr:rowOff>0</xdr:rowOff>
        </xdr:to>
        <xdr:sp macro="" textlink="">
          <xdr:nvSpPr>
            <xdr:cNvPr id="4159" name="Drop Down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46</xdr:row>
          <xdr:rowOff>0</xdr:rowOff>
        </xdr:from>
        <xdr:to>
          <xdr:col>47</xdr:col>
          <xdr:colOff>38100</xdr:colOff>
          <xdr:row>47</xdr:row>
          <xdr:rowOff>0</xdr:rowOff>
        </xdr:to>
        <xdr:sp macro="" textlink="">
          <xdr:nvSpPr>
            <xdr:cNvPr id="4160" name="Drop Down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47</xdr:row>
          <xdr:rowOff>0</xdr:rowOff>
        </xdr:from>
        <xdr:to>
          <xdr:col>47</xdr:col>
          <xdr:colOff>38100</xdr:colOff>
          <xdr:row>48</xdr:row>
          <xdr:rowOff>0</xdr:rowOff>
        </xdr:to>
        <xdr:sp macro="" textlink="">
          <xdr:nvSpPr>
            <xdr:cNvPr id="4161" name="Drop Down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1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48</xdr:row>
          <xdr:rowOff>0</xdr:rowOff>
        </xdr:from>
        <xdr:to>
          <xdr:col>47</xdr:col>
          <xdr:colOff>38100</xdr:colOff>
          <xdr:row>49</xdr:row>
          <xdr:rowOff>0</xdr:rowOff>
        </xdr:to>
        <xdr:sp macro="" textlink="">
          <xdr:nvSpPr>
            <xdr:cNvPr id="4162" name="Drop Down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1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49</xdr:row>
          <xdr:rowOff>0</xdr:rowOff>
        </xdr:from>
        <xdr:to>
          <xdr:col>47</xdr:col>
          <xdr:colOff>38100</xdr:colOff>
          <xdr:row>50</xdr:row>
          <xdr:rowOff>0</xdr:rowOff>
        </xdr:to>
        <xdr:sp macro="" textlink="">
          <xdr:nvSpPr>
            <xdr:cNvPr id="4163" name="Drop Down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1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50</xdr:row>
          <xdr:rowOff>0</xdr:rowOff>
        </xdr:from>
        <xdr:to>
          <xdr:col>47</xdr:col>
          <xdr:colOff>38100</xdr:colOff>
          <xdr:row>51</xdr:row>
          <xdr:rowOff>0</xdr:rowOff>
        </xdr:to>
        <xdr:sp macro="" textlink="">
          <xdr:nvSpPr>
            <xdr:cNvPr id="4164" name="Drop Down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1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51</xdr:row>
          <xdr:rowOff>0</xdr:rowOff>
        </xdr:from>
        <xdr:to>
          <xdr:col>47</xdr:col>
          <xdr:colOff>38100</xdr:colOff>
          <xdr:row>52</xdr:row>
          <xdr:rowOff>0</xdr:rowOff>
        </xdr:to>
        <xdr:sp macro="" textlink="">
          <xdr:nvSpPr>
            <xdr:cNvPr id="4165" name="Drop Down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1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14</xdr:row>
          <xdr:rowOff>9525</xdr:rowOff>
        </xdr:from>
        <xdr:to>
          <xdr:col>53</xdr:col>
          <xdr:colOff>0</xdr:colOff>
          <xdr:row>19</xdr:row>
          <xdr:rowOff>142875</xdr:rowOff>
        </xdr:to>
        <xdr:sp macro="" textlink="">
          <xdr:nvSpPr>
            <xdr:cNvPr id="9217" name="Group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AntragstellerIn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53</xdr:col>
          <xdr:colOff>0</xdr:colOff>
          <xdr:row>10</xdr:row>
          <xdr:rowOff>161925</xdr:rowOff>
        </xdr:to>
        <xdr:sp macro="" textlink="">
          <xdr:nvSpPr>
            <xdr:cNvPr id="9218" name="Group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Projektbezeichnung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190500</xdr:rowOff>
        </xdr:from>
        <xdr:to>
          <xdr:col>21</xdr:col>
          <xdr:colOff>0</xdr:colOff>
          <xdr:row>27</xdr:row>
          <xdr:rowOff>190500</xdr:rowOff>
        </xdr:to>
        <xdr:sp macro="" textlink="">
          <xdr:nvSpPr>
            <xdr:cNvPr id="9219" name="Drop Dow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200025</xdr:rowOff>
        </xdr:from>
        <xdr:to>
          <xdr:col>21</xdr:col>
          <xdr:colOff>0</xdr:colOff>
          <xdr:row>29</xdr:row>
          <xdr:rowOff>0</xdr:rowOff>
        </xdr:to>
        <xdr:sp macro="" textlink="">
          <xdr:nvSpPr>
            <xdr:cNvPr id="9220" name="Drop Dow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9525</xdr:rowOff>
        </xdr:from>
        <xdr:to>
          <xdr:col>21</xdr:col>
          <xdr:colOff>0</xdr:colOff>
          <xdr:row>30</xdr:row>
          <xdr:rowOff>9525</xdr:rowOff>
        </xdr:to>
        <xdr:sp macro="" textlink="">
          <xdr:nvSpPr>
            <xdr:cNvPr id="9221" name="Drop Dow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19050</xdr:rowOff>
        </xdr:from>
        <xdr:to>
          <xdr:col>53</xdr:col>
          <xdr:colOff>0</xdr:colOff>
          <xdr:row>23</xdr:row>
          <xdr:rowOff>28575</xdr:rowOff>
        </xdr:to>
        <xdr:sp macro="" textlink="">
          <xdr:nvSpPr>
            <xdr:cNvPr id="9230" name="Group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2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Leistungszeitraum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171450</xdr:rowOff>
        </xdr:from>
        <xdr:to>
          <xdr:col>53</xdr:col>
          <xdr:colOff>0</xdr:colOff>
          <xdr:row>51</xdr:row>
          <xdr:rowOff>95250</xdr:rowOff>
        </xdr:to>
        <xdr:sp macro="" textlink="">
          <xdr:nvSpPr>
            <xdr:cNvPr id="9232" name="Group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2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Zusatzinformation, Begründung, Erklärung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9</xdr:row>
          <xdr:rowOff>9525</xdr:rowOff>
        </xdr:from>
        <xdr:to>
          <xdr:col>50</xdr:col>
          <xdr:colOff>95250</xdr:colOff>
          <xdr:row>9</xdr:row>
          <xdr:rowOff>314325</xdr:rowOff>
        </xdr:to>
        <xdr:sp macro="" textlink="">
          <xdr:nvSpPr>
            <xdr:cNvPr id="9239" name="Drop Down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2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15</xdr:row>
          <xdr:rowOff>9525</xdr:rowOff>
        </xdr:from>
        <xdr:to>
          <xdr:col>50</xdr:col>
          <xdr:colOff>95250</xdr:colOff>
          <xdr:row>15</xdr:row>
          <xdr:rowOff>314325</xdr:rowOff>
        </xdr:to>
        <xdr:sp macro="" textlink="">
          <xdr:nvSpPr>
            <xdr:cNvPr id="9240" name="Drop Down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2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21</xdr:col>
          <xdr:colOff>0</xdr:colOff>
          <xdr:row>31</xdr:row>
          <xdr:rowOff>0</xdr:rowOff>
        </xdr:to>
        <xdr:sp macro="" textlink="">
          <xdr:nvSpPr>
            <xdr:cNvPr id="9242" name="Drop Down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2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200025</xdr:rowOff>
        </xdr:from>
        <xdr:to>
          <xdr:col>21</xdr:col>
          <xdr:colOff>0</xdr:colOff>
          <xdr:row>32</xdr:row>
          <xdr:rowOff>0</xdr:rowOff>
        </xdr:to>
        <xdr:sp macro="" textlink="">
          <xdr:nvSpPr>
            <xdr:cNvPr id="9243" name="Drop Down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2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0</xdr:rowOff>
        </xdr:from>
        <xdr:to>
          <xdr:col>21</xdr:col>
          <xdr:colOff>0</xdr:colOff>
          <xdr:row>33</xdr:row>
          <xdr:rowOff>0</xdr:rowOff>
        </xdr:to>
        <xdr:sp macro="" textlink="">
          <xdr:nvSpPr>
            <xdr:cNvPr id="9244" name="Drop Down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2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21</xdr:col>
          <xdr:colOff>0</xdr:colOff>
          <xdr:row>34</xdr:row>
          <xdr:rowOff>0</xdr:rowOff>
        </xdr:to>
        <xdr:sp macro="" textlink="">
          <xdr:nvSpPr>
            <xdr:cNvPr id="9250" name="Drop Down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2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21</xdr:col>
          <xdr:colOff>0</xdr:colOff>
          <xdr:row>35</xdr:row>
          <xdr:rowOff>0</xdr:rowOff>
        </xdr:to>
        <xdr:sp macro="" textlink="">
          <xdr:nvSpPr>
            <xdr:cNvPr id="9251" name="Drop Down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2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39</xdr:row>
          <xdr:rowOff>9525</xdr:rowOff>
        </xdr:from>
        <xdr:to>
          <xdr:col>20</xdr:col>
          <xdr:colOff>104775</xdr:colOff>
          <xdr:row>39</xdr:row>
          <xdr:rowOff>190500</xdr:rowOff>
        </xdr:to>
        <xdr:sp macro="" textlink="">
          <xdr:nvSpPr>
            <xdr:cNvPr id="9252" name="Drop Down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2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40</xdr:row>
          <xdr:rowOff>9525</xdr:rowOff>
        </xdr:from>
        <xdr:to>
          <xdr:col>21</xdr:col>
          <xdr:colOff>268</xdr:colOff>
          <xdr:row>40</xdr:row>
          <xdr:rowOff>180975</xdr:rowOff>
        </xdr:to>
        <xdr:sp macro="" textlink="">
          <xdr:nvSpPr>
            <xdr:cNvPr id="9253" name="Drop Down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2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41</xdr:row>
          <xdr:rowOff>9525</xdr:rowOff>
        </xdr:from>
        <xdr:to>
          <xdr:col>21</xdr:col>
          <xdr:colOff>0</xdr:colOff>
          <xdr:row>41</xdr:row>
          <xdr:rowOff>190500</xdr:rowOff>
        </xdr:to>
        <xdr:sp macro="" textlink="">
          <xdr:nvSpPr>
            <xdr:cNvPr id="9254" name="Drop Down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2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42</xdr:row>
          <xdr:rowOff>0</xdr:rowOff>
        </xdr:from>
        <xdr:to>
          <xdr:col>21</xdr:col>
          <xdr:colOff>0</xdr:colOff>
          <xdr:row>42</xdr:row>
          <xdr:rowOff>190500</xdr:rowOff>
        </xdr:to>
        <xdr:sp macro="" textlink="">
          <xdr:nvSpPr>
            <xdr:cNvPr id="9255" name="Drop Down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2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4</xdr:col>
      <xdr:colOff>693039</xdr:colOff>
      <xdr:row>11</xdr:row>
      <xdr:rowOff>18270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9050"/>
          <a:ext cx="3664839" cy="1780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18" Type="http://schemas.openxmlformats.org/officeDocument/2006/relationships/ctrlProp" Target="../ctrlProps/ctrlProp22.xml"/><Relationship Id="rId26" Type="http://schemas.openxmlformats.org/officeDocument/2006/relationships/ctrlProp" Target="../ctrlProps/ctrlProp30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25.x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17" Type="http://schemas.openxmlformats.org/officeDocument/2006/relationships/ctrlProp" Target="../ctrlProps/ctrlProp21.xml"/><Relationship Id="rId25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0.xml"/><Relationship Id="rId20" Type="http://schemas.openxmlformats.org/officeDocument/2006/relationships/ctrlProp" Target="../ctrlProps/ctrlProp24.xml"/><Relationship Id="rId29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24" Type="http://schemas.openxmlformats.org/officeDocument/2006/relationships/ctrlProp" Target="../ctrlProps/ctrlProp28.xml"/><Relationship Id="rId5" Type="http://schemas.openxmlformats.org/officeDocument/2006/relationships/ctrlProp" Target="../ctrlProps/ctrlProp9.xml"/><Relationship Id="rId15" Type="http://schemas.openxmlformats.org/officeDocument/2006/relationships/ctrlProp" Target="../ctrlProps/ctrlProp19.xml"/><Relationship Id="rId23" Type="http://schemas.openxmlformats.org/officeDocument/2006/relationships/ctrlProp" Target="../ctrlProps/ctrlProp27.xml"/><Relationship Id="rId28" Type="http://schemas.openxmlformats.org/officeDocument/2006/relationships/ctrlProp" Target="../ctrlProps/ctrlProp32.xml"/><Relationship Id="rId10" Type="http://schemas.openxmlformats.org/officeDocument/2006/relationships/ctrlProp" Target="../ctrlProps/ctrlProp14.xml"/><Relationship Id="rId19" Type="http://schemas.openxmlformats.org/officeDocument/2006/relationships/ctrlProp" Target="../ctrlProps/ctrlProp23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Relationship Id="rId22" Type="http://schemas.openxmlformats.org/officeDocument/2006/relationships/ctrlProp" Target="../ctrlProps/ctrlProp26.xml"/><Relationship Id="rId27" Type="http://schemas.openxmlformats.org/officeDocument/2006/relationships/ctrlProp" Target="../ctrlProps/ctrlProp31.xml"/><Relationship Id="rId30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50.x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5.xml"/><Relationship Id="rId20" Type="http://schemas.openxmlformats.org/officeDocument/2006/relationships/ctrlProp" Target="../ctrlProps/ctrlProp4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23" Type="http://schemas.openxmlformats.org/officeDocument/2006/relationships/comments" Target="../comments3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W281"/>
  <sheetViews>
    <sheetView showGridLines="0" showRowColHeaders="0" topLeftCell="A9" zoomScaleNormal="100" workbookViewId="0">
      <selection activeCell="G8" sqref="G8:AY8"/>
    </sheetView>
  </sheetViews>
  <sheetFormatPr baseColWidth="10" defaultRowHeight="12.75" x14ac:dyDescent="0.2"/>
  <cols>
    <col min="1" max="1" width="23.42578125" style="49" customWidth="1"/>
    <col min="2" max="2" width="0.5703125" style="8" customWidth="1"/>
    <col min="3" max="21" width="1.7109375" style="8" customWidth="1"/>
    <col min="22" max="23" width="2.85546875" style="8" customWidth="1"/>
    <col min="24" max="24" width="3.28515625" style="8" customWidth="1"/>
    <col min="25" max="25" width="2.85546875" style="8" customWidth="1"/>
    <col min="26" max="26" width="4.28515625" style="8" customWidth="1"/>
    <col min="27" max="27" width="1.7109375" style="8" customWidth="1"/>
    <col min="28" max="28" width="0.5703125" style="8" customWidth="1"/>
    <col min="29" max="51" width="1.7109375" style="8" customWidth="1"/>
    <col min="52" max="52" width="1.140625" style="8" customWidth="1"/>
    <col min="53" max="53" width="0.140625" style="8" customWidth="1"/>
    <col min="54" max="54" width="0.85546875" style="8" customWidth="1"/>
    <col min="55" max="55" width="1.7109375" style="8" customWidth="1"/>
    <col min="56" max="56" width="4" style="8" bestFit="1" customWidth="1"/>
    <col min="57" max="57" width="25" style="8" hidden="1" customWidth="1"/>
    <col min="58" max="58" width="5" style="8" hidden="1" customWidth="1"/>
    <col min="59" max="71" width="1.7109375" style="8" customWidth="1"/>
    <col min="72" max="72" width="14" style="8" bestFit="1" customWidth="1"/>
    <col min="73" max="73" width="1.7109375" style="8" customWidth="1"/>
    <col min="74" max="74" width="31.5703125" style="8" bestFit="1" customWidth="1"/>
    <col min="75" max="75" width="1.7109375" style="8" customWidth="1"/>
    <col min="76" max="16384" width="11.42578125" style="8"/>
  </cols>
  <sheetData>
    <row r="1" spans="1:58" s="17" customFormat="1" ht="9.75" hidden="1" customHeight="1" x14ac:dyDescent="0.2">
      <c r="A1" s="36">
        <v>1</v>
      </c>
      <c r="B1" s="17">
        <v>1</v>
      </c>
      <c r="C1" s="17">
        <v>1</v>
      </c>
    </row>
    <row r="2" spans="1:58" s="17" customFormat="1" ht="11.25" hidden="1" customHeight="1" x14ac:dyDescent="0.2">
      <c r="A2" s="36">
        <v>1</v>
      </c>
      <c r="B2" s="17">
        <v>1</v>
      </c>
    </row>
    <row r="3" spans="1:58" x14ac:dyDescent="0.2">
      <c r="A3" s="49">
        <v>1</v>
      </c>
      <c r="B3" s="35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9"/>
      <c r="BC3" s="9"/>
      <c r="BE3" s="40" t="s">
        <v>32</v>
      </c>
      <c r="BF3" s="44" t="s">
        <v>314</v>
      </c>
    </row>
    <row r="4" spans="1:58" ht="15" x14ac:dyDescent="0.2">
      <c r="A4" s="49">
        <v>1</v>
      </c>
      <c r="B4" s="1"/>
      <c r="C4" s="169" t="s">
        <v>1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9"/>
      <c r="BC4" s="9"/>
      <c r="BE4" s="41" t="s">
        <v>33</v>
      </c>
      <c r="BF4" s="44">
        <v>2010</v>
      </c>
    </row>
    <row r="5" spans="1:58" ht="15" x14ac:dyDescent="0.2">
      <c r="A5" s="49">
        <v>1</v>
      </c>
      <c r="B5" s="1"/>
      <c r="C5" s="168" t="s">
        <v>330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9"/>
      <c r="BC5" s="9"/>
      <c r="BE5" s="41" t="s">
        <v>34</v>
      </c>
      <c r="BF5" s="44">
        <v>2011</v>
      </c>
    </row>
    <row r="6" spans="1:58" ht="25.5" customHeight="1" x14ac:dyDescent="0.2">
      <c r="A6" s="49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9"/>
      <c r="BC6" s="9"/>
      <c r="BE6" s="41" t="s">
        <v>35</v>
      </c>
      <c r="BF6" s="44">
        <v>2012</v>
      </c>
    </row>
    <row r="7" spans="1:58" ht="12.75" customHeight="1" x14ac:dyDescent="0.2">
      <c r="A7" s="49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9"/>
      <c r="BC7" s="9"/>
      <c r="BE7" s="41" t="s">
        <v>36</v>
      </c>
      <c r="BF7" s="44">
        <v>2013</v>
      </c>
    </row>
    <row r="8" spans="1:58" ht="25.5" customHeight="1" x14ac:dyDescent="0.2">
      <c r="A8" s="49">
        <v>1</v>
      </c>
      <c r="B8" s="1"/>
      <c r="C8" s="227" t="s">
        <v>0</v>
      </c>
      <c r="D8" s="227"/>
      <c r="E8" s="227"/>
      <c r="F8" s="227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1"/>
      <c r="BA8" s="1"/>
      <c r="BB8" s="9"/>
      <c r="BC8" s="9"/>
      <c r="BE8" s="41" t="s">
        <v>37</v>
      </c>
      <c r="BF8" s="44">
        <v>2014</v>
      </c>
    </row>
    <row r="9" spans="1:58" s="9" customFormat="1" ht="3" customHeight="1" x14ac:dyDescent="0.2">
      <c r="A9" s="50">
        <v>1</v>
      </c>
      <c r="B9" s="1">
        <v>0</v>
      </c>
      <c r="C9" s="3"/>
      <c r="D9" s="3"/>
      <c r="E9" s="3"/>
      <c r="F9" s="3"/>
      <c r="G9" s="3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1"/>
      <c r="BA9" s="1"/>
      <c r="BE9" s="41" t="s">
        <v>38</v>
      </c>
      <c r="BF9" s="44">
        <v>2015</v>
      </c>
    </row>
    <row r="10" spans="1:58" ht="25.5" customHeight="1" x14ac:dyDescent="0.2">
      <c r="A10" s="49">
        <v>1</v>
      </c>
      <c r="B10" s="1"/>
      <c r="C10" s="227" t="s">
        <v>2</v>
      </c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2" t="s">
        <v>311</v>
      </c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5" t="s">
        <v>32</v>
      </c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1"/>
      <c r="BA10" s="1"/>
      <c r="BB10" s="9"/>
      <c r="BC10" s="9"/>
      <c r="BE10" s="41" t="s">
        <v>39</v>
      </c>
    </row>
    <row r="11" spans="1:58" ht="20.25" customHeight="1" x14ac:dyDescent="0.2">
      <c r="A11" s="49">
        <v>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9"/>
      <c r="BC11" s="9"/>
      <c r="BE11" s="41" t="s">
        <v>40</v>
      </c>
    </row>
    <row r="12" spans="1:58" x14ac:dyDescent="0.2">
      <c r="B12" s="1"/>
      <c r="C12" s="18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9"/>
      <c r="BC12" s="9"/>
      <c r="BE12" s="41" t="s">
        <v>41</v>
      </c>
    </row>
    <row r="13" spans="1:58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9"/>
      <c r="BC13" s="9"/>
      <c r="BE13" s="41" t="s">
        <v>42</v>
      </c>
    </row>
    <row r="14" spans="1:58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9"/>
      <c r="BC14" s="9"/>
      <c r="BE14" s="41" t="s">
        <v>43</v>
      </c>
    </row>
    <row r="15" spans="1:58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9"/>
      <c r="BC15" s="9"/>
      <c r="BE15" s="41" t="s">
        <v>44</v>
      </c>
    </row>
    <row r="16" spans="1:58" ht="25.5" customHeight="1" x14ac:dyDescent="0.2">
      <c r="B16" s="1"/>
      <c r="C16" s="234" t="s">
        <v>0</v>
      </c>
      <c r="D16" s="234"/>
      <c r="E16" s="234"/>
      <c r="F16" s="234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28" t="s">
        <v>316</v>
      </c>
      <c r="U16" s="228"/>
      <c r="V16" s="228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28" t="s">
        <v>313</v>
      </c>
      <c r="AH16" s="228"/>
      <c r="AI16" s="228"/>
      <c r="AJ16" s="228"/>
      <c r="AK16" s="228"/>
      <c r="AL16" s="210" t="s">
        <v>32</v>
      </c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4"/>
      <c r="BA16" s="20"/>
      <c r="BB16" s="9"/>
      <c r="BC16" s="9"/>
      <c r="BE16" s="41" t="s">
        <v>45</v>
      </c>
    </row>
    <row r="17" spans="2:75" ht="3" customHeight="1" x14ac:dyDescent="0.2">
      <c r="B17" s="1"/>
      <c r="C17" s="3"/>
      <c r="D17" s="3"/>
      <c r="E17" s="3"/>
      <c r="F17" s="3"/>
      <c r="G17" s="3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20"/>
      <c r="BB17" s="9"/>
      <c r="BC17" s="9"/>
      <c r="BE17" s="41" t="s">
        <v>46</v>
      </c>
    </row>
    <row r="18" spans="2:75" ht="25.5" customHeight="1" x14ac:dyDescent="0.2">
      <c r="B18" s="1"/>
      <c r="C18" s="209" t="s">
        <v>9</v>
      </c>
      <c r="D18" s="209"/>
      <c r="E18" s="209"/>
      <c r="F18" s="209"/>
      <c r="G18" s="209"/>
      <c r="H18" s="209"/>
      <c r="I18" s="209"/>
      <c r="J18" s="209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5" t="s">
        <v>8</v>
      </c>
      <c r="AB18" s="215"/>
      <c r="AC18" s="215"/>
      <c r="AD18" s="215"/>
      <c r="AE18" s="215"/>
      <c r="AF18" s="215"/>
      <c r="AG18" s="236"/>
      <c r="AH18" s="236"/>
      <c r="AI18" s="236"/>
      <c r="AJ18" s="236"/>
      <c r="AK18" s="236"/>
      <c r="AL18" s="15"/>
      <c r="AM18" s="209" t="s">
        <v>10</v>
      </c>
      <c r="AN18" s="209"/>
      <c r="AO18" s="209"/>
      <c r="AP18" s="209"/>
      <c r="AQ18" s="209"/>
      <c r="AR18" s="236"/>
      <c r="AS18" s="236"/>
      <c r="AT18" s="236"/>
      <c r="AU18" s="236"/>
      <c r="AV18" s="236"/>
      <c r="AW18" s="236"/>
      <c r="AX18" s="236"/>
      <c r="AY18" s="236"/>
      <c r="AZ18" s="3"/>
      <c r="BA18" s="20"/>
      <c r="BB18" s="9"/>
      <c r="BC18" s="9"/>
      <c r="BE18" s="41" t="s">
        <v>47</v>
      </c>
    </row>
    <row r="19" spans="2:75" ht="3" customHeight="1" x14ac:dyDescent="0.2">
      <c r="B19" s="1"/>
      <c r="C19" s="13"/>
      <c r="D19" s="13"/>
      <c r="E19" s="13"/>
      <c r="F19" s="13"/>
      <c r="G19" s="13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4"/>
      <c r="AB19" s="14"/>
      <c r="AC19" s="14"/>
      <c r="AD19" s="14"/>
      <c r="AE19" s="14"/>
      <c r="AF19" s="14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3"/>
      <c r="BA19" s="20"/>
      <c r="BB19" s="9"/>
      <c r="BC19" s="9"/>
      <c r="BE19" s="41" t="s">
        <v>48</v>
      </c>
    </row>
    <row r="20" spans="2:75" ht="25.5" customHeight="1" x14ac:dyDescent="0.2">
      <c r="B20" s="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3"/>
      <c r="BA20" s="20"/>
      <c r="BB20" s="9"/>
      <c r="BC20" s="9"/>
      <c r="BE20" s="41" t="s">
        <v>49</v>
      </c>
    </row>
    <row r="21" spans="2:75" ht="7.5" customHeight="1" x14ac:dyDescent="0.2">
      <c r="B21" s="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3"/>
      <c r="BA21" s="20"/>
      <c r="BB21" s="9"/>
      <c r="BC21" s="9"/>
      <c r="BE21" s="41" t="s">
        <v>50</v>
      </c>
    </row>
    <row r="22" spans="2:75" ht="18.75" customHeight="1" x14ac:dyDescent="0.2">
      <c r="B22" s="1"/>
      <c r="C22" s="42" t="s">
        <v>324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42"/>
      <c r="AL22" s="42" t="s">
        <v>320</v>
      </c>
      <c r="AM22" s="42"/>
      <c r="AN22" s="218"/>
      <c r="AO22" s="218"/>
      <c r="AP22" s="218"/>
      <c r="AQ22" s="218"/>
      <c r="AR22" s="218"/>
      <c r="AS22" s="218"/>
      <c r="AT22" s="218"/>
      <c r="AU22" s="218"/>
      <c r="AV22" s="218"/>
      <c r="AW22" s="218"/>
      <c r="AX22" s="42"/>
      <c r="AY22" s="42"/>
      <c r="AZ22" s="3"/>
      <c r="BA22" s="20"/>
      <c r="BB22" s="9"/>
      <c r="BC22" s="9"/>
      <c r="BE22" s="41" t="s">
        <v>51</v>
      </c>
    </row>
    <row r="23" spans="2:75" ht="5.25" customHeight="1" x14ac:dyDescent="0.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9"/>
      <c r="BC23" s="9"/>
      <c r="BE23" s="41" t="s">
        <v>52</v>
      </c>
    </row>
    <row r="24" spans="2:75" ht="6.75" customHeight="1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9"/>
      <c r="BC24" s="9"/>
      <c r="BE24" s="41" t="s">
        <v>53</v>
      </c>
    </row>
    <row r="25" spans="2:75" ht="17.25" customHeight="1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9"/>
      <c r="BC25" s="9"/>
      <c r="BE25" s="41" t="s">
        <v>54</v>
      </c>
    </row>
    <row r="26" spans="2:75" ht="20.25" customHeight="1" x14ac:dyDescent="0.2">
      <c r="B26" s="22"/>
      <c r="C26" s="221" t="s">
        <v>3</v>
      </c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16" t="s">
        <v>13</v>
      </c>
      <c r="W26" s="216"/>
      <c r="X26" s="216"/>
      <c r="Y26" s="216"/>
      <c r="Z26" s="216" t="s">
        <v>15</v>
      </c>
      <c r="AA26" s="229"/>
      <c r="AB26" s="229"/>
      <c r="AC26" s="229"/>
      <c r="AD26" s="216" t="s">
        <v>16</v>
      </c>
      <c r="AE26" s="216"/>
      <c r="AF26" s="216"/>
      <c r="AG26" s="216"/>
      <c r="AH26" s="216"/>
      <c r="AI26" s="216"/>
      <c r="AJ26" s="216"/>
      <c r="AK26" s="216" t="s">
        <v>31</v>
      </c>
      <c r="AL26" s="216"/>
      <c r="AM26" s="216"/>
      <c r="AN26" s="216"/>
      <c r="AO26" s="216"/>
      <c r="AP26" s="216"/>
      <c r="AQ26" s="216"/>
      <c r="AR26" s="216"/>
      <c r="AS26" s="224" t="s">
        <v>26</v>
      </c>
      <c r="AT26" s="216"/>
      <c r="AU26" s="216"/>
      <c r="AV26" s="216"/>
      <c r="AW26" s="216"/>
      <c r="AX26" s="216"/>
      <c r="AY26" s="216"/>
      <c r="AZ26" s="225"/>
      <c r="BA26" s="23"/>
      <c r="BC26" s="10"/>
      <c r="BD26" s="10"/>
      <c r="BE26" s="41" t="s">
        <v>55</v>
      </c>
      <c r="BS26" s="10"/>
      <c r="BU26" s="11"/>
      <c r="BW26" s="10"/>
    </row>
    <row r="27" spans="2:75" ht="15.75" customHeight="1" thickBot="1" x14ac:dyDescent="0.25">
      <c r="B27" s="30"/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3"/>
      <c r="W27" s="223"/>
      <c r="X27" s="223"/>
      <c r="Y27" s="223"/>
      <c r="Z27" s="230"/>
      <c r="AA27" s="230"/>
      <c r="AB27" s="230"/>
      <c r="AC27" s="230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26"/>
      <c r="BA27" s="24"/>
      <c r="BB27" s="10"/>
      <c r="BC27" s="10"/>
      <c r="BD27" s="10"/>
      <c r="BE27" s="41" t="s">
        <v>56</v>
      </c>
      <c r="BS27" s="10"/>
      <c r="BT27" s="10"/>
      <c r="BU27" s="10"/>
      <c r="BW27" s="10"/>
    </row>
    <row r="28" spans="2:75" ht="15.75" customHeight="1" thickBot="1" x14ac:dyDescent="0.25">
      <c r="B28" s="45"/>
      <c r="C28" s="219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19"/>
      <c r="P28" s="19"/>
      <c r="Q28" s="19"/>
      <c r="R28" s="19"/>
      <c r="S28" s="19"/>
      <c r="T28" s="19"/>
      <c r="U28" s="19"/>
      <c r="V28" s="214" t="str">
        <f>VLOOKUP(B1,Tabelle!B$2:F$11,3)</f>
        <v>--</v>
      </c>
      <c r="W28" s="214"/>
      <c r="X28" s="214"/>
      <c r="Y28" s="214"/>
      <c r="Z28" s="211" t="str">
        <f>VLOOKUP(B1,Tabelle!B$2:F$11,4)</f>
        <v>--</v>
      </c>
      <c r="AA28" s="212"/>
      <c r="AB28" s="212"/>
      <c r="AC28" s="213"/>
      <c r="AD28" s="237" t="str">
        <f>VLOOKUP(B1,Tabelle!B$2:F$11,5)</f>
        <v>--</v>
      </c>
      <c r="AE28" s="238"/>
      <c r="AF28" s="238"/>
      <c r="AG28" s="238"/>
      <c r="AH28" s="238"/>
      <c r="AI28" s="238"/>
      <c r="AJ28" s="239"/>
      <c r="AK28" s="185"/>
      <c r="AL28" s="186"/>
      <c r="AM28" s="186"/>
      <c r="AN28" s="186"/>
      <c r="AO28" s="186"/>
      <c r="AP28" s="186"/>
      <c r="AQ28" s="186"/>
      <c r="AR28" s="187"/>
      <c r="AS28" s="262">
        <f>IF(Z28="--",0,AK28*Z28)</f>
        <v>0</v>
      </c>
      <c r="AT28" s="262"/>
      <c r="AU28" s="262"/>
      <c r="AV28" s="262"/>
      <c r="AW28" s="262"/>
      <c r="AX28" s="262"/>
      <c r="AY28" s="262"/>
      <c r="AZ28" s="262"/>
      <c r="BA28" s="25"/>
      <c r="BE28" s="41" t="s">
        <v>57</v>
      </c>
    </row>
    <row r="29" spans="2:75" ht="15.75" customHeight="1" thickBot="1" x14ac:dyDescent="0.25">
      <c r="B29" s="45"/>
      <c r="C29" s="219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19"/>
      <c r="P29" s="19"/>
      <c r="Q29" s="19"/>
      <c r="R29" s="19"/>
      <c r="S29" s="19"/>
      <c r="T29" s="19"/>
      <c r="U29" s="19"/>
      <c r="V29" s="214" t="str">
        <f>VLOOKUP(B2,Tabelle!B$2:F$11,3)</f>
        <v>--</v>
      </c>
      <c r="W29" s="214"/>
      <c r="X29" s="214"/>
      <c r="Y29" s="214"/>
      <c r="Z29" s="211" t="str">
        <f>VLOOKUP(B2,Tabelle!B$2:F$11,4)</f>
        <v>--</v>
      </c>
      <c r="AA29" s="212"/>
      <c r="AB29" s="212"/>
      <c r="AC29" s="213"/>
      <c r="AD29" s="237" t="str">
        <f>VLOOKUP(B2,Tabelle!B$2:F$11,5)</f>
        <v>--</v>
      </c>
      <c r="AE29" s="238"/>
      <c r="AF29" s="238"/>
      <c r="AG29" s="238"/>
      <c r="AH29" s="238"/>
      <c r="AI29" s="238"/>
      <c r="AJ29" s="239"/>
      <c r="AK29" s="185"/>
      <c r="AL29" s="186"/>
      <c r="AM29" s="186"/>
      <c r="AN29" s="186"/>
      <c r="AO29" s="186"/>
      <c r="AP29" s="186"/>
      <c r="AQ29" s="186"/>
      <c r="AR29" s="187"/>
      <c r="AS29" s="262">
        <f>IF(Z29="--",0,AK29*Z29)</f>
        <v>0</v>
      </c>
      <c r="AT29" s="262"/>
      <c r="AU29" s="262"/>
      <c r="AV29" s="262"/>
      <c r="AW29" s="262"/>
      <c r="AX29" s="262"/>
      <c r="AY29" s="262"/>
      <c r="AZ29" s="262"/>
      <c r="BA29" s="26"/>
      <c r="BE29" s="41" t="s">
        <v>58</v>
      </c>
    </row>
    <row r="30" spans="2:75" ht="15.75" customHeight="1" thickBot="1" x14ac:dyDescent="0.25">
      <c r="B30" s="45"/>
      <c r="C30" s="219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19"/>
      <c r="P30" s="19"/>
      <c r="Q30" s="19"/>
      <c r="R30" s="19"/>
      <c r="S30" s="19"/>
      <c r="T30" s="19"/>
      <c r="U30" s="19"/>
      <c r="V30" s="214" t="str">
        <f>VLOOKUP(B3,Tabelle!B$2:F$11,3)</f>
        <v>--</v>
      </c>
      <c r="W30" s="214"/>
      <c r="X30" s="214"/>
      <c r="Y30" s="214"/>
      <c r="Z30" s="211" t="str">
        <f>VLOOKUP(B3,Tabelle!B$2:F$11,4)</f>
        <v>--</v>
      </c>
      <c r="AA30" s="212"/>
      <c r="AB30" s="212"/>
      <c r="AC30" s="213"/>
      <c r="AD30" s="237" t="str">
        <f>VLOOKUP(B3,Tabelle!B$2:F$11,5)</f>
        <v>--</v>
      </c>
      <c r="AE30" s="238"/>
      <c r="AF30" s="238"/>
      <c r="AG30" s="238"/>
      <c r="AH30" s="238"/>
      <c r="AI30" s="238"/>
      <c r="AJ30" s="239"/>
      <c r="AK30" s="185"/>
      <c r="AL30" s="186"/>
      <c r="AM30" s="186"/>
      <c r="AN30" s="186"/>
      <c r="AO30" s="186"/>
      <c r="AP30" s="186"/>
      <c r="AQ30" s="186"/>
      <c r="AR30" s="187"/>
      <c r="AS30" s="241">
        <f>IF(Z30="--",0,AK30*Z30)</f>
        <v>0</v>
      </c>
      <c r="AT30" s="241"/>
      <c r="AU30" s="241"/>
      <c r="AV30" s="241"/>
      <c r="AW30" s="241"/>
      <c r="AX30" s="241"/>
      <c r="AY30" s="241"/>
      <c r="AZ30" s="241"/>
      <c r="BA30" s="26"/>
      <c r="BE30" s="41" t="s">
        <v>59</v>
      </c>
    </row>
    <row r="31" spans="2:75" ht="15.75" customHeight="1" thickBo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244">
        <f>SUM(AS28:AZ30)</f>
        <v>0</v>
      </c>
      <c r="AT31" s="245"/>
      <c r="AU31" s="245"/>
      <c r="AV31" s="245"/>
      <c r="AW31" s="245"/>
      <c r="AX31" s="245"/>
      <c r="AY31" s="245"/>
      <c r="AZ31" s="246"/>
      <c r="BA31" s="27"/>
      <c r="BE31" s="41" t="s">
        <v>60</v>
      </c>
    </row>
    <row r="32" spans="2:75" ht="15.75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52"/>
      <c r="AT32" s="52"/>
      <c r="AU32" s="52"/>
      <c r="AV32" s="52"/>
      <c r="AW32" s="52"/>
      <c r="AX32" s="52"/>
      <c r="AY32" s="52"/>
      <c r="AZ32" s="52"/>
      <c r="BA32" s="1"/>
      <c r="BE32" s="41" t="s">
        <v>61</v>
      </c>
    </row>
    <row r="33" spans="1:57" ht="15.75" hidden="1" customHeight="1" x14ac:dyDescent="0.2">
      <c r="B33" s="33"/>
      <c r="C33" s="258" t="s">
        <v>312</v>
      </c>
      <c r="D33" s="258"/>
      <c r="E33" s="258"/>
      <c r="F33" s="258"/>
      <c r="G33" s="258"/>
      <c r="H33" s="258"/>
      <c r="I33" s="258"/>
      <c r="J33" s="258"/>
      <c r="K33" s="258"/>
      <c r="L33" s="43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2"/>
      <c r="X33" s="172"/>
      <c r="Y33" s="172"/>
      <c r="Z33" s="172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1"/>
      <c r="BE33" s="41" t="s">
        <v>62</v>
      </c>
    </row>
    <row r="34" spans="1:57" ht="20.25" hidden="1" customHeight="1" x14ac:dyDescent="0.2">
      <c r="B34" s="252" t="s">
        <v>24</v>
      </c>
      <c r="C34" s="216"/>
      <c r="D34" s="216"/>
      <c r="E34" s="216"/>
      <c r="F34" s="216"/>
      <c r="G34" s="216"/>
      <c r="H34" s="216"/>
      <c r="I34" s="216"/>
      <c r="J34" s="242" t="s">
        <v>17</v>
      </c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 t="s">
        <v>27</v>
      </c>
      <c r="W34" s="242"/>
      <c r="X34" s="242"/>
      <c r="Y34" s="242"/>
      <c r="Z34" s="242" t="s">
        <v>22</v>
      </c>
      <c r="AA34" s="242"/>
      <c r="AB34" s="242" t="s">
        <v>317</v>
      </c>
      <c r="AC34" s="250"/>
      <c r="AD34" s="250"/>
      <c r="AE34" s="250"/>
      <c r="AF34" s="250"/>
      <c r="AG34" s="250"/>
      <c r="AH34" s="250"/>
      <c r="AI34" s="250"/>
      <c r="AJ34" s="259" t="s">
        <v>30</v>
      </c>
      <c r="AK34" s="260"/>
      <c r="AL34" s="260"/>
      <c r="AM34" s="260"/>
      <c r="AN34" s="254" t="s">
        <v>318</v>
      </c>
      <c r="AO34" s="255"/>
      <c r="AP34" s="255"/>
      <c r="AQ34" s="255"/>
      <c r="AR34" s="255"/>
      <c r="AS34" s="224" t="s">
        <v>26</v>
      </c>
      <c r="AT34" s="216"/>
      <c r="AU34" s="216"/>
      <c r="AV34" s="216"/>
      <c r="AW34" s="216"/>
      <c r="AX34" s="216"/>
      <c r="AY34" s="216"/>
      <c r="AZ34" s="216"/>
      <c r="BA34" s="45"/>
      <c r="BE34" s="41" t="s">
        <v>63</v>
      </c>
    </row>
    <row r="35" spans="1:57" ht="15.75" hidden="1" customHeight="1" thickBot="1" x14ac:dyDescent="0.25">
      <c r="B35" s="253"/>
      <c r="C35" s="217"/>
      <c r="D35" s="217"/>
      <c r="E35" s="217"/>
      <c r="F35" s="217"/>
      <c r="G35" s="217"/>
      <c r="H35" s="217"/>
      <c r="I35" s="217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51"/>
      <c r="AC35" s="251"/>
      <c r="AD35" s="251"/>
      <c r="AE35" s="251"/>
      <c r="AF35" s="251"/>
      <c r="AG35" s="251"/>
      <c r="AH35" s="251"/>
      <c r="AI35" s="251"/>
      <c r="AJ35" s="261"/>
      <c r="AK35" s="261"/>
      <c r="AL35" s="261"/>
      <c r="AM35" s="261"/>
      <c r="AN35" s="255"/>
      <c r="AO35" s="255"/>
      <c r="AP35" s="255"/>
      <c r="AQ35" s="255"/>
      <c r="AR35" s="255"/>
      <c r="AS35" s="217"/>
      <c r="AT35" s="217"/>
      <c r="AU35" s="217"/>
      <c r="AV35" s="217"/>
      <c r="AW35" s="217"/>
      <c r="AX35" s="217"/>
      <c r="AY35" s="217"/>
      <c r="AZ35" s="217"/>
      <c r="BA35" s="45"/>
      <c r="BE35" s="41" t="s">
        <v>64</v>
      </c>
    </row>
    <row r="36" spans="1:57" ht="15.75" hidden="1" customHeight="1" thickBot="1" x14ac:dyDescent="0.25">
      <c r="B36" s="205"/>
      <c r="C36" s="206"/>
      <c r="D36" s="206"/>
      <c r="E36" s="206"/>
      <c r="F36" s="206"/>
      <c r="G36" s="206"/>
      <c r="H36" s="206"/>
      <c r="I36" s="207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185"/>
      <c r="W36" s="186"/>
      <c r="X36" s="186"/>
      <c r="Y36" s="187"/>
      <c r="Z36" s="188">
        <f>VLOOKUP(A1,Tabelle!B$20:F$23,4)</f>
        <v>0</v>
      </c>
      <c r="AA36" s="189"/>
      <c r="AB36" s="195" t="str">
        <f>VLOOKUP(A1,Tabelle!B$20:F$23,3)</f>
        <v>Basis - Anzahl Pflanzen / ha</v>
      </c>
      <c r="AC36" s="196"/>
      <c r="AD36" s="196"/>
      <c r="AE36" s="196"/>
      <c r="AF36" s="196"/>
      <c r="AG36" s="196"/>
      <c r="AH36" s="196"/>
      <c r="AI36" s="197"/>
      <c r="AJ36" s="198" t="str">
        <f>IF(V36="","--",Tabelle!F$20*V36)</f>
        <v>--</v>
      </c>
      <c r="AK36" s="199"/>
      <c r="AL36" s="199"/>
      <c r="AM36" s="200"/>
      <c r="AN36" s="175" t="str">
        <f t="shared" ref="AN36:AN46" si="0">AJ36</f>
        <v>--</v>
      </c>
      <c r="AO36" s="176"/>
      <c r="AP36" s="176"/>
      <c r="AQ36" s="176"/>
      <c r="AR36" s="177"/>
      <c r="AS36" s="256" t="str">
        <f t="shared" ref="AS36:AS46" si="1">IF(B36="","",AN36*AB36)</f>
        <v/>
      </c>
      <c r="AT36" s="257"/>
      <c r="AU36" s="257"/>
      <c r="AV36" s="257"/>
      <c r="AW36" s="257"/>
      <c r="AX36" s="257"/>
      <c r="AY36" s="257"/>
      <c r="AZ36" s="203"/>
      <c r="BA36" s="45"/>
      <c r="BE36" s="41" t="s">
        <v>65</v>
      </c>
    </row>
    <row r="37" spans="1:57" ht="15.75" hidden="1" customHeight="1" thickBot="1" x14ac:dyDescent="0.25">
      <c r="B37" s="205"/>
      <c r="C37" s="206"/>
      <c r="D37" s="206"/>
      <c r="E37" s="206"/>
      <c r="F37" s="206"/>
      <c r="G37" s="206"/>
      <c r="H37" s="206"/>
      <c r="I37" s="207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185"/>
      <c r="W37" s="186"/>
      <c r="X37" s="186"/>
      <c r="Y37" s="187"/>
      <c r="Z37" s="188">
        <f>VLOOKUP(A2,Tabelle!B$20:F$23,4)</f>
        <v>0</v>
      </c>
      <c r="AA37" s="189"/>
      <c r="AB37" s="195" t="str">
        <f>VLOOKUP(A2,Tabelle!B$20:F$23,3)</f>
        <v>Basis - Anzahl Pflanzen / ha</v>
      </c>
      <c r="AC37" s="196"/>
      <c r="AD37" s="196"/>
      <c r="AE37" s="196"/>
      <c r="AF37" s="196"/>
      <c r="AG37" s="196"/>
      <c r="AH37" s="196"/>
      <c r="AI37" s="197"/>
      <c r="AJ37" s="198" t="str">
        <f>IF(V37="","--",Tabelle!F$20*V37)</f>
        <v>--</v>
      </c>
      <c r="AK37" s="199"/>
      <c r="AL37" s="199"/>
      <c r="AM37" s="200"/>
      <c r="AN37" s="175" t="str">
        <f t="shared" si="0"/>
        <v>--</v>
      </c>
      <c r="AO37" s="176"/>
      <c r="AP37" s="176"/>
      <c r="AQ37" s="176"/>
      <c r="AR37" s="177"/>
      <c r="AS37" s="203" t="str">
        <f t="shared" si="1"/>
        <v/>
      </c>
      <c r="AT37" s="204"/>
      <c r="AU37" s="204"/>
      <c r="AV37" s="204"/>
      <c r="AW37" s="204"/>
      <c r="AX37" s="204"/>
      <c r="AY37" s="204"/>
      <c r="AZ37" s="204"/>
      <c r="BA37" s="45"/>
      <c r="BE37" s="41" t="s">
        <v>66</v>
      </c>
    </row>
    <row r="38" spans="1:57" ht="15.75" hidden="1" customHeight="1" thickBot="1" x14ac:dyDescent="0.25">
      <c r="B38" s="205"/>
      <c r="C38" s="206"/>
      <c r="D38" s="206"/>
      <c r="E38" s="206"/>
      <c r="F38" s="206"/>
      <c r="G38" s="206"/>
      <c r="H38" s="206"/>
      <c r="I38" s="207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185"/>
      <c r="W38" s="186"/>
      <c r="X38" s="186"/>
      <c r="Y38" s="187"/>
      <c r="Z38" s="188">
        <f>VLOOKUP(A3,Tabelle!B$20:F$23,4)</f>
        <v>0</v>
      </c>
      <c r="AA38" s="189"/>
      <c r="AB38" s="195" t="str">
        <f>VLOOKUP(A3,Tabelle!B$20:F$23,3)</f>
        <v>Basis - Anzahl Pflanzen / ha</v>
      </c>
      <c r="AC38" s="196"/>
      <c r="AD38" s="196"/>
      <c r="AE38" s="196"/>
      <c r="AF38" s="196"/>
      <c r="AG38" s="196"/>
      <c r="AH38" s="196"/>
      <c r="AI38" s="197"/>
      <c r="AJ38" s="198" t="str">
        <f>IF(V38="","--",Tabelle!F$20*V38)</f>
        <v>--</v>
      </c>
      <c r="AK38" s="199"/>
      <c r="AL38" s="199"/>
      <c r="AM38" s="200"/>
      <c r="AN38" s="175" t="str">
        <f t="shared" si="0"/>
        <v>--</v>
      </c>
      <c r="AO38" s="176"/>
      <c r="AP38" s="176"/>
      <c r="AQ38" s="176"/>
      <c r="AR38" s="177"/>
      <c r="AS38" s="203" t="str">
        <f t="shared" si="1"/>
        <v/>
      </c>
      <c r="AT38" s="204"/>
      <c r="AU38" s="204"/>
      <c r="AV38" s="204"/>
      <c r="AW38" s="204"/>
      <c r="AX38" s="204"/>
      <c r="AY38" s="204"/>
      <c r="AZ38" s="204"/>
      <c r="BA38" s="45"/>
      <c r="BE38" s="41" t="s">
        <v>67</v>
      </c>
    </row>
    <row r="39" spans="1:57" ht="15.75" hidden="1" customHeight="1" thickBot="1" x14ac:dyDescent="0.25">
      <c r="B39" s="205"/>
      <c r="C39" s="206"/>
      <c r="D39" s="206"/>
      <c r="E39" s="206"/>
      <c r="F39" s="206"/>
      <c r="G39" s="206"/>
      <c r="H39" s="206"/>
      <c r="I39" s="207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185"/>
      <c r="W39" s="186"/>
      <c r="X39" s="186"/>
      <c r="Y39" s="187"/>
      <c r="Z39" s="188">
        <f>VLOOKUP(A4,Tabelle!B$20:F$23,4)</f>
        <v>0</v>
      </c>
      <c r="AA39" s="189"/>
      <c r="AB39" s="195" t="str">
        <f>VLOOKUP(A4,Tabelle!B$20:F$23,3)</f>
        <v>Basis - Anzahl Pflanzen / ha</v>
      </c>
      <c r="AC39" s="196"/>
      <c r="AD39" s="196"/>
      <c r="AE39" s="196"/>
      <c r="AF39" s="196"/>
      <c r="AG39" s="196"/>
      <c r="AH39" s="196"/>
      <c r="AI39" s="197"/>
      <c r="AJ39" s="198" t="str">
        <f>IF(V39="","--",Tabelle!F$20*V39)</f>
        <v>--</v>
      </c>
      <c r="AK39" s="199"/>
      <c r="AL39" s="199"/>
      <c r="AM39" s="200"/>
      <c r="AN39" s="175" t="str">
        <f t="shared" si="0"/>
        <v>--</v>
      </c>
      <c r="AO39" s="176"/>
      <c r="AP39" s="176"/>
      <c r="AQ39" s="176"/>
      <c r="AR39" s="177"/>
      <c r="AS39" s="203" t="str">
        <f t="shared" si="1"/>
        <v/>
      </c>
      <c r="AT39" s="204"/>
      <c r="AU39" s="204"/>
      <c r="AV39" s="204"/>
      <c r="AW39" s="204"/>
      <c r="AX39" s="204"/>
      <c r="AY39" s="204"/>
      <c r="AZ39" s="204"/>
      <c r="BA39" s="45"/>
      <c r="BE39" s="41" t="s">
        <v>68</v>
      </c>
    </row>
    <row r="40" spans="1:57" ht="15.75" hidden="1" customHeight="1" thickBot="1" x14ac:dyDescent="0.25">
      <c r="B40" s="205"/>
      <c r="C40" s="206"/>
      <c r="D40" s="206"/>
      <c r="E40" s="206"/>
      <c r="F40" s="206"/>
      <c r="G40" s="206"/>
      <c r="H40" s="206"/>
      <c r="I40" s="207"/>
      <c r="J40" s="32"/>
      <c r="K40" s="32"/>
      <c r="L40" s="32"/>
      <c r="M40" s="32"/>
      <c r="N40" s="32"/>
      <c r="O40" s="32"/>
      <c r="P40" s="32"/>
      <c r="Q40" s="32"/>
      <c r="R40" s="32"/>
      <c r="S40" s="29"/>
      <c r="T40" s="29"/>
      <c r="U40" s="29"/>
      <c r="V40" s="185"/>
      <c r="W40" s="186"/>
      <c r="X40" s="186"/>
      <c r="Y40" s="187"/>
      <c r="Z40" s="188">
        <f>VLOOKUP(A5,Tabelle!B$20:F$23,4)</f>
        <v>0</v>
      </c>
      <c r="AA40" s="189"/>
      <c r="AB40" s="195" t="str">
        <f>VLOOKUP(A5,Tabelle!B$20:F$23,3)</f>
        <v>Basis - Anzahl Pflanzen / ha</v>
      </c>
      <c r="AC40" s="196"/>
      <c r="AD40" s="196"/>
      <c r="AE40" s="196"/>
      <c r="AF40" s="196"/>
      <c r="AG40" s="196"/>
      <c r="AH40" s="196"/>
      <c r="AI40" s="197"/>
      <c r="AJ40" s="198" t="str">
        <f>IF(V40="","--",Tabelle!F$20*V40)</f>
        <v>--</v>
      </c>
      <c r="AK40" s="199"/>
      <c r="AL40" s="199"/>
      <c r="AM40" s="200"/>
      <c r="AN40" s="175" t="str">
        <f t="shared" si="0"/>
        <v>--</v>
      </c>
      <c r="AO40" s="176"/>
      <c r="AP40" s="176"/>
      <c r="AQ40" s="176"/>
      <c r="AR40" s="177"/>
      <c r="AS40" s="203" t="str">
        <f t="shared" si="1"/>
        <v/>
      </c>
      <c r="AT40" s="204"/>
      <c r="AU40" s="204"/>
      <c r="AV40" s="204"/>
      <c r="AW40" s="204"/>
      <c r="AX40" s="204"/>
      <c r="AY40" s="204"/>
      <c r="AZ40" s="204"/>
      <c r="BA40" s="45"/>
      <c r="BE40" s="41" t="s">
        <v>69</v>
      </c>
    </row>
    <row r="41" spans="1:57" ht="15.75" hidden="1" customHeight="1" thickBot="1" x14ac:dyDescent="0.25">
      <c r="B41" s="205"/>
      <c r="C41" s="206"/>
      <c r="D41" s="206"/>
      <c r="E41" s="206"/>
      <c r="F41" s="206"/>
      <c r="G41" s="206"/>
      <c r="H41" s="206"/>
      <c r="I41" s="207"/>
      <c r="J41" s="32"/>
      <c r="K41" s="32"/>
      <c r="L41" s="32"/>
      <c r="M41" s="32"/>
      <c r="N41" s="32"/>
      <c r="O41" s="32"/>
      <c r="P41" s="32"/>
      <c r="Q41" s="32"/>
      <c r="R41" s="32"/>
      <c r="S41" s="29"/>
      <c r="T41" s="29"/>
      <c r="U41" s="29"/>
      <c r="V41" s="185"/>
      <c r="W41" s="186"/>
      <c r="X41" s="186"/>
      <c r="Y41" s="187"/>
      <c r="Z41" s="188">
        <f>VLOOKUP(A6,Tabelle!B$20:F$23,4)</f>
        <v>0</v>
      </c>
      <c r="AA41" s="189"/>
      <c r="AB41" s="195" t="str">
        <f>VLOOKUP(A6,Tabelle!B$20:F$23,3)</f>
        <v>Basis - Anzahl Pflanzen / ha</v>
      </c>
      <c r="AC41" s="196"/>
      <c r="AD41" s="196"/>
      <c r="AE41" s="196"/>
      <c r="AF41" s="196"/>
      <c r="AG41" s="196"/>
      <c r="AH41" s="196"/>
      <c r="AI41" s="197"/>
      <c r="AJ41" s="198" t="str">
        <f>IF(V41="","--",Tabelle!F$20*V41)</f>
        <v>--</v>
      </c>
      <c r="AK41" s="199"/>
      <c r="AL41" s="199"/>
      <c r="AM41" s="200"/>
      <c r="AN41" s="175" t="str">
        <f t="shared" si="0"/>
        <v>--</v>
      </c>
      <c r="AO41" s="176"/>
      <c r="AP41" s="176"/>
      <c r="AQ41" s="176"/>
      <c r="AR41" s="177"/>
      <c r="AS41" s="203" t="str">
        <f t="shared" si="1"/>
        <v/>
      </c>
      <c r="AT41" s="204"/>
      <c r="AU41" s="204"/>
      <c r="AV41" s="204"/>
      <c r="AW41" s="204"/>
      <c r="AX41" s="204"/>
      <c r="AY41" s="204"/>
      <c r="AZ41" s="204"/>
      <c r="BA41" s="45"/>
      <c r="BE41" s="41" t="s">
        <v>70</v>
      </c>
    </row>
    <row r="42" spans="1:57" ht="15.75" hidden="1" customHeight="1" thickBot="1" x14ac:dyDescent="0.25">
      <c r="B42" s="205"/>
      <c r="C42" s="206"/>
      <c r="D42" s="206"/>
      <c r="E42" s="206"/>
      <c r="F42" s="206"/>
      <c r="G42" s="206"/>
      <c r="H42" s="206"/>
      <c r="I42" s="207"/>
      <c r="J42" s="32"/>
      <c r="K42" s="32"/>
      <c r="L42" s="32"/>
      <c r="M42" s="32"/>
      <c r="N42" s="32"/>
      <c r="O42" s="32"/>
      <c r="P42" s="32"/>
      <c r="Q42" s="32"/>
      <c r="R42" s="32"/>
      <c r="S42" s="29"/>
      <c r="T42" s="29"/>
      <c r="U42" s="29"/>
      <c r="V42" s="185"/>
      <c r="W42" s="186"/>
      <c r="X42" s="186"/>
      <c r="Y42" s="187"/>
      <c r="Z42" s="188">
        <f>VLOOKUP(A7,Tabelle!B$20:F$23,4)</f>
        <v>0</v>
      </c>
      <c r="AA42" s="189"/>
      <c r="AB42" s="195" t="str">
        <f>VLOOKUP(A7,Tabelle!B$20:F$23,3)</f>
        <v>Basis - Anzahl Pflanzen / ha</v>
      </c>
      <c r="AC42" s="196"/>
      <c r="AD42" s="196"/>
      <c r="AE42" s="196"/>
      <c r="AF42" s="196"/>
      <c r="AG42" s="196"/>
      <c r="AH42" s="196"/>
      <c r="AI42" s="197"/>
      <c r="AJ42" s="198" t="str">
        <f>IF(V42="","--",Tabelle!F$20*V42)</f>
        <v>--</v>
      </c>
      <c r="AK42" s="199"/>
      <c r="AL42" s="199"/>
      <c r="AM42" s="200"/>
      <c r="AN42" s="175" t="str">
        <f t="shared" si="0"/>
        <v>--</v>
      </c>
      <c r="AO42" s="176"/>
      <c r="AP42" s="176"/>
      <c r="AQ42" s="176"/>
      <c r="AR42" s="177"/>
      <c r="AS42" s="203" t="str">
        <f t="shared" si="1"/>
        <v/>
      </c>
      <c r="AT42" s="204"/>
      <c r="AU42" s="204"/>
      <c r="AV42" s="204"/>
      <c r="AW42" s="204"/>
      <c r="AX42" s="204"/>
      <c r="AY42" s="204"/>
      <c r="AZ42" s="204"/>
      <c r="BA42" s="45"/>
      <c r="BE42" s="41" t="s">
        <v>71</v>
      </c>
    </row>
    <row r="43" spans="1:57" ht="15.75" hidden="1" customHeight="1" thickBot="1" x14ac:dyDescent="0.25">
      <c r="B43" s="205"/>
      <c r="C43" s="206"/>
      <c r="D43" s="206"/>
      <c r="E43" s="206"/>
      <c r="F43" s="206"/>
      <c r="G43" s="206"/>
      <c r="H43" s="206"/>
      <c r="I43" s="207"/>
      <c r="J43" s="32"/>
      <c r="K43" s="32"/>
      <c r="L43" s="32"/>
      <c r="M43" s="32"/>
      <c r="N43" s="32"/>
      <c r="O43" s="32"/>
      <c r="P43" s="32"/>
      <c r="Q43" s="32"/>
      <c r="R43" s="32"/>
      <c r="S43" s="29"/>
      <c r="T43" s="29"/>
      <c r="U43" s="29"/>
      <c r="V43" s="185"/>
      <c r="W43" s="186"/>
      <c r="X43" s="186"/>
      <c r="Y43" s="187"/>
      <c r="Z43" s="188">
        <f>VLOOKUP(A8,Tabelle!B$20:F$23,4)</f>
        <v>0</v>
      </c>
      <c r="AA43" s="189"/>
      <c r="AB43" s="195" t="str">
        <f>VLOOKUP(A8,Tabelle!B$20:F$23,3)</f>
        <v>Basis - Anzahl Pflanzen / ha</v>
      </c>
      <c r="AC43" s="196"/>
      <c r="AD43" s="196"/>
      <c r="AE43" s="196"/>
      <c r="AF43" s="196"/>
      <c r="AG43" s="196"/>
      <c r="AH43" s="196"/>
      <c r="AI43" s="197"/>
      <c r="AJ43" s="198" t="str">
        <f>IF(V43="","--",Tabelle!F$20*V43)</f>
        <v>--</v>
      </c>
      <c r="AK43" s="199"/>
      <c r="AL43" s="199"/>
      <c r="AM43" s="200"/>
      <c r="AN43" s="175" t="str">
        <f t="shared" si="0"/>
        <v>--</v>
      </c>
      <c r="AO43" s="176"/>
      <c r="AP43" s="176"/>
      <c r="AQ43" s="176"/>
      <c r="AR43" s="177"/>
      <c r="AS43" s="203" t="str">
        <f t="shared" si="1"/>
        <v/>
      </c>
      <c r="AT43" s="204"/>
      <c r="AU43" s="204"/>
      <c r="AV43" s="204"/>
      <c r="AW43" s="204"/>
      <c r="AX43" s="204"/>
      <c r="AY43" s="204"/>
      <c r="AZ43" s="204"/>
      <c r="BA43" s="45"/>
      <c r="BE43" s="41" t="s">
        <v>72</v>
      </c>
    </row>
    <row r="44" spans="1:57" ht="15.75" hidden="1" customHeight="1" thickBot="1" x14ac:dyDescent="0.25">
      <c r="B44" s="205"/>
      <c r="C44" s="206"/>
      <c r="D44" s="206"/>
      <c r="E44" s="206"/>
      <c r="F44" s="206"/>
      <c r="G44" s="206"/>
      <c r="H44" s="206"/>
      <c r="I44" s="207"/>
      <c r="J44" s="32"/>
      <c r="K44" s="32"/>
      <c r="L44" s="32"/>
      <c r="M44" s="32"/>
      <c r="N44" s="32"/>
      <c r="O44" s="32"/>
      <c r="P44" s="32"/>
      <c r="Q44" s="32"/>
      <c r="R44" s="32"/>
      <c r="S44" s="29"/>
      <c r="T44" s="29"/>
      <c r="U44" s="29"/>
      <c r="V44" s="185"/>
      <c r="W44" s="186"/>
      <c r="X44" s="186"/>
      <c r="Y44" s="187"/>
      <c r="Z44" s="188">
        <f>VLOOKUP(A9,Tabelle!B$20:F$23,4)</f>
        <v>0</v>
      </c>
      <c r="AA44" s="189"/>
      <c r="AB44" s="195" t="str">
        <f>VLOOKUP(A9,Tabelle!B$20:F$23,3)</f>
        <v>Basis - Anzahl Pflanzen / ha</v>
      </c>
      <c r="AC44" s="196"/>
      <c r="AD44" s="196"/>
      <c r="AE44" s="196"/>
      <c r="AF44" s="196"/>
      <c r="AG44" s="196"/>
      <c r="AH44" s="196"/>
      <c r="AI44" s="197"/>
      <c r="AJ44" s="198" t="str">
        <f>IF(V44="","--",Tabelle!F$20*V44)</f>
        <v>--</v>
      </c>
      <c r="AK44" s="199"/>
      <c r="AL44" s="199"/>
      <c r="AM44" s="200"/>
      <c r="AN44" s="175" t="str">
        <f t="shared" si="0"/>
        <v>--</v>
      </c>
      <c r="AO44" s="176"/>
      <c r="AP44" s="176"/>
      <c r="AQ44" s="176"/>
      <c r="AR44" s="177"/>
      <c r="AS44" s="203" t="str">
        <f t="shared" si="1"/>
        <v/>
      </c>
      <c r="AT44" s="204"/>
      <c r="AU44" s="204"/>
      <c r="AV44" s="204"/>
      <c r="AW44" s="204"/>
      <c r="AX44" s="204"/>
      <c r="AY44" s="204"/>
      <c r="AZ44" s="204"/>
      <c r="BA44" s="45"/>
      <c r="BE44" s="41" t="s">
        <v>73</v>
      </c>
    </row>
    <row r="45" spans="1:57" ht="15.75" hidden="1" customHeight="1" thickBot="1" x14ac:dyDescent="0.25">
      <c r="B45" s="205"/>
      <c r="C45" s="206"/>
      <c r="D45" s="206"/>
      <c r="E45" s="206"/>
      <c r="F45" s="206"/>
      <c r="G45" s="206"/>
      <c r="H45" s="206"/>
      <c r="I45" s="207"/>
      <c r="J45" s="32"/>
      <c r="K45" s="32"/>
      <c r="L45" s="32"/>
      <c r="M45" s="32"/>
      <c r="N45" s="32"/>
      <c r="O45" s="32"/>
      <c r="P45" s="32"/>
      <c r="Q45" s="32"/>
      <c r="R45" s="32"/>
      <c r="S45" s="29"/>
      <c r="T45" s="29"/>
      <c r="U45" s="29"/>
      <c r="V45" s="185"/>
      <c r="W45" s="186"/>
      <c r="X45" s="186"/>
      <c r="Y45" s="187"/>
      <c r="Z45" s="188">
        <f>VLOOKUP(A10,Tabelle!B$20:F$23,4)</f>
        <v>0</v>
      </c>
      <c r="AA45" s="189"/>
      <c r="AB45" s="195" t="str">
        <f>VLOOKUP(A10,Tabelle!B$20:F$23,3)</f>
        <v>Basis - Anzahl Pflanzen / ha</v>
      </c>
      <c r="AC45" s="196"/>
      <c r="AD45" s="196"/>
      <c r="AE45" s="196"/>
      <c r="AF45" s="196"/>
      <c r="AG45" s="196"/>
      <c r="AH45" s="196"/>
      <c r="AI45" s="197"/>
      <c r="AJ45" s="198" t="str">
        <f>IF(V45="","--",Tabelle!F$20*V45)</f>
        <v>--</v>
      </c>
      <c r="AK45" s="199"/>
      <c r="AL45" s="199"/>
      <c r="AM45" s="200"/>
      <c r="AN45" s="175" t="str">
        <f t="shared" si="0"/>
        <v>--</v>
      </c>
      <c r="AO45" s="176"/>
      <c r="AP45" s="176"/>
      <c r="AQ45" s="176"/>
      <c r="AR45" s="177"/>
      <c r="AS45" s="203" t="str">
        <f t="shared" si="1"/>
        <v/>
      </c>
      <c r="AT45" s="204"/>
      <c r="AU45" s="204"/>
      <c r="AV45" s="204"/>
      <c r="AW45" s="204"/>
      <c r="AX45" s="204"/>
      <c r="AY45" s="204"/>
      <c r="AZ45" s="204"/>
      <c r="BA45" s="45"/>
      <c r="BE45" s="41" t="s">
        <v>74</v>
      </c>
    </row>
    <row r="46" spans="1:57" ht="15.75" hidden="1" customHeight="1" thickBot="1" x14ac:dyDescent="0.25">
      <c r="B46" s="205"/>
      <c r="C46" s="206"/>
      <c r="D46" s="206"/>
      <c r="E46" s="206"/>
      <c r="F46" s="206"/>
      <c r="G46" s="206"/>
      <c r="H46" s="206"/>
      <c r="I46" s="207"/>
      <c r="J46" s="32"/>
      <c r="K46" s="32"/>
      <c r="L46" s="32"/>
      <c r="M46" s="32"/>
      <c r="N46" s="32"/>
      <c r="O46" s="32"/>
      <c r="P46" s="32"/>
      <c r="Q46" s="32"/>
      <c r="R46" s="32"/>
      <c r="S46" s="29"/>
      <c r="T46" s="29"/>
      <c r="U46" s="29"/>
      <c r="V46" s="192"/>
      <c r="W46" s="193"/>
      <c r="X46" s="193"/>
      <c r="Y46" s="194"/>
      <c r="Z46" s="188">
        <f>VLOOKUP(A11,Tabelle!B$20:F$23,4)</f>
        <v>0</v>
      </c>
      <c r="AA46" s="189"/>
      <c r="AB46" s="195" t="str">
        <f>VLOOKUP(A11,Tabelle!B$20:F$23,3)</f>
        <v>Basis - Anzahl Pflanzen / ha</v>
      </c>
      <c r="AC46" s="196"/>
      <c r="AD46" s="196"/>
      <c r="AE46" s="196"/>
      <c r="AF46" s="196"/>
      <c r="AG46" s="196"/>
      <c r="AH46" s="196"/>
      <c r="AI46" s="197"/>
      <c r="AJ46" s="198" t="str">
        <f>IF(V46="","--",Tabelle!F$20*V46)</f>
        <v>--</v>
      </c>
      <c r="AK46" s="199"/>
      <c r="AL46" s="199"/>
      <c r="AM46" s="200"/>
      <c r="AN46" s="175" t="str">
        <f t="shared" si="0"/>
        <v>--</v>
      </c>
      <c r="AO46" s="176"/>
      <c r="AP46" s="176"/>
      <c r="AQ46" s="176"/>
      <c r="AR46" s="177"/>
      <c r="AS46" s="178" t="str">
        <f t="shared" si="1"/>
        <v/>
      </c>
      <c r="AT46" s="179"/>
      <c r="AU46" s="179"/>
      <c r="AV46" s="179"/>
      <c r="AW46" s="179"/>
      <c r="AX46" s="179"/>
      <c r="AY46" s="179"/>
      <c r="AZ46" s="179"/>
      <c r="BA46" s="45"/>
      <c r="BE46" s="41" t="s">
        <v>75</v>
      </c>
    </row>
    <row r="47" spans="1:57" s="34" customFormat="1" ht="20.25" hidden="1" customHeight="1" thickBot="1" x14ac:dyDescent="0.25">
      <c r="A47" s="51"/>
      <c r="B47" s="32"/>
      <c r="C47" s="32"/>
      <c r="D47" s="32"/>
      <c r="E47" s="32"/>
      <c r="F47" s="32"/>
      <c r="G47" s="32"/>
      <c r="H47" s="32"/>
      <c r="I47" s="32"/>
      <c r="J47" s="38"/>
      <c r="K47" s="31"/>
      <c r="L47" s="31"/>
      <c r="M47" s="31"/>
      <c r="N47" s="31"/>
      <c r="O47" s="31"/>
      <c r="P47" s="31"/>
      <c r="Q47" s="31"/>
      <c r="R47" s="31"/>
      <c r="S47" s="48" t="s">
        <v>321</v>
      </c>
      <c r="T47" s="173"/>
      <c r="U47" s="174"/>
      <c r="V47" s="182">
        <f>SUM(V36:Y46)</f>
        <v>0</v>
      </c>
      <c r="W47" s="183"/>
      <c r="X47" s="183"/>
      <c r="Y47" s="184"/>
      <c r="Z47" s="201" t="str">
        <f>IF(V47=0,"",(IF(V47&lt;0.1,"Mindestausmaß kleiner 0,1 ha
!!  Keine Förderung  !!","")))</f>
        <v/>
      </c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173"/>
      <c r="AM47" s="173"/>
      <c r="AN47" s="180"/>
      <c r="AO47" s="180"/>
      <c r="AP47" s="180"/>
      <c r="AQ47" s="180"/>
      <c r="AR47" s="181"/>
      <c r="AS47" s="190">
        <f>IF(V47&lt;0.1,0,SUM(AS36:AZ46))</f>
        <v>0</v>
      </c>
      <c r="AT47" s="191"/>
      <c r="AU47" s="191"/>
      <c r="AV47" s="191"/>
      <c r="AW47" s="191"/>
      <c r="AX47" s="191"/>
      <c r="AY47" s="191"/>
      <c r="AZ47" s="191"/>
      <c r="BA47" s="46"/>
      <c r="BE47" s="41" t="s">
        <v>76</v>
      </c>
    </row>
    <row r="48" spans="1:57" ht="20.2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39"/>
      <c r="W48" s="7"/>
      <c r="X48" s="7"/>
      <c r="Y48" s="7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E48" s="41" t="s">
        <v>77</v>
      </c>
    </row>
    <row r="49" spans="1:57" ht="20.25" customHeight="1" x14ac:dyDescent="0.2">
      <c r="B49" s="1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"/>
      <c r="BA49" s="1"/>
      <c r="BE49" s="41" t="s">
        <v>78</v>
      </c>
    </row>
    <row r="50" spans="1:57" ht="20.25" customHeight="1" x14ac:dyDescent="0.2">
      <c r="B50" s="1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"/>
      <c r="BA50" s="1"/>
      <c r="BE50" s="41" t="s">
        <v>79</v>
      </c>
    </row>
    <row r="51" spans="1:57" ht="20.25" customHeight="1" x14ac:dyDescent="0.2">
      <c r="B51" s="1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"/>
      <c r="BA51" s="1"/>
      <c r="BE51" s="41" t="s">
        <v>80</v>
      </c>
    </row>
    <row r="52" spans="1:57" ht="20.25" customHeight="1" x14ac:dyDescent="0.2">
      <c r="B52" s="1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"/>
      <c r="BA52" s="1"/>
      <c r="BE52" s="41" t="s">
        <v>81</v>
      </c>
    </row>
    <row r="53" spans="1:57" ht="20.2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E53" s="41" t="s">
        <v>82</v>
      </c>
    </row>
    <row r="54" spans="1:57" ht="20.25" customHeight="1" x14ac:dyDescent="0.2">
      <c r="B54" s="1"/>
      <c r="C54" s="1"/>
      <c r="D54" s="247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1"/>
      <c r="T54" s="1"/>
      <c r="U54" s="1"/>
      <c r="V54" s="1"/>
      <c r="W54" s="1"/>
      <c r="X54" s="1"/>
      <c r="Y54" s="1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  <c r="AK54" s="249"/>
      <c r="AL54" s="249"/>
      <c r="AM54" s="249"/>
      <c r="AN54" s="249"/>
      <c r="AO54" s="249"/>
      <c r="AP54" s="249"/>
      <c r="AQ54" s="249"/>
      <c r="AR54" s="249"/>
      <c r="AS54" s="249"/>
      <c r="AT54" s="249"/>
      <c r="AU54" s="249"/>
      <c r="AV54" s="249"/>
      <c r="AW54" s="249"/>
      <c r="AX54" s="249"/>
      <c r="AY54" s="249"/>
      <c r="AZ54" s="249"/>
      <c r="BA54" s="1"/>
      <c r="BE54" s="41" t="s">
        <v>83</v>
      </c>
    </row>
    <row r="55" spans="1:57" s="12" customFormat="1" x14ac:dyDescent="0.2">
      <c r="A55" s="49"/>
      <c r="B55" s="2"/>
      <c r="C55" s="2"/>
      <c r="D55" s="240" t="s">
        <v>19</v>
      </c>
      <c r="E55" s="240"/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"/>
      <c r="T55" s="2"/>
      <c r="U55" s="2"/>
      <c r="V55" s="2"/>
      <c r="W55" s="2"/>
      <c r="X55" s="2"/>
      <c r="Y55" s="2"/>
      <c r="Z55" s="240" t="s">
        <v>322</v>
      </c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0"/>
      <c r="AQ55" s="240"/>
      <c r="AR55" s="240"/>
      <c r="AS55" s="240"/>
      <c r="AT55" s="240"/>
      <c r="AU55" s="240"/>
      <c r="AV55" s="240"/>
      <c r="AW55" s="240"/>
      <c r="AX55" s="240"/>
      <c r="AY55" s="240"/>
      <c r="AZ55" s="240"/>
      <c r="BA55" s="2"/>
      <c r="BE55" s="41" t="s">
        <v>84</v>
      </c>
    </row>
    <row r="56" spans="1:57" x14ac:dyDescent="0.2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E56" s="41" t="s">
        <v>85</v>
      </c>
    </row>
    <row r="57" spans="1:57" x14ac:dyDescent="0.2">
      <c r="BE57" s="41" t="s">
        <v>86</v>
      </c>
    </row>
    <row r="58" spans="1:57" x14ac:dyDescent="0.2">
      <c r="BE58" s="41" t="s">
        <v>87</v>
      </c>
    </row>
    <row r="59" spans="1:57" x14ac:dyDescent="0.2">
      <c r="BE59" s="41" t="s">
        <v>88</v>
      </c>
    </row>
    <row r="60" spans="1:57" x14ac:dyDescent="0.2">
      <c r="BE60" s="41" t="s">
        <v>89</v>
      </c>
    </row>
    <row r="61" spans="1:57" x14ac:dyDescent="0.2">
      <c r="BE61" s="41" t="s">
        <v>90</v>
      </c>
    </row>
    <row r="62" spans="1:57" x14ac:dyDescent="0.2">
      <c r="BE62" s="41" t="s">
        <v>91</v>
      </c>
    </row>
    <row r="63" spans="1:57" x14ac:dyDescent="0.2">
      <c r="BE63" s="41" t="s">
        <v>92</v>
      </c>
    </row>
    <row r="64" spans="1:57" x14ac:dyDescent="0.2">
      <c r="BE64" s="41" t="s">
        <v>93</v>
      </c>
    </row>
    <row r="65" spans="57:57" x14ac:dyDescent="0.2">
      <c r="BE65" s="41" t="s">
        <v>94</v>
      </c>
    </row>
    <row r="66" spans="57:57" x14ac:dyDescent="0.2">
      <c r="BE66" s="41" t="s">
        <v>95</v>
      </c>
    </row>
    <row r="67" spans="57:57" x14ac:dyDescent="0.2">
      <c r="BE67" s="41" t="s">
        <v>96</v>
      </c>
    </row>
    <row r="68" spans="57:57" x14ac:dyDescent="0.2">
      <c r="BE68" s="41" t="s">
        <v>97</v>
      </c>
    </row>
    <row r="69" spans="57:57" x14ac:dyDescent="0.2">
      <c r="BE69" s="41" t="s">
        <v>98</v>
      </c>
    </row>
    <row r="70" spans="57:57" x14ac:dyDescent="0.2">
      <c r="BE70" s="41" t="s">
        <v>99</v>
      </c>
    </row>
    <row r="71" spans="57:57" x14ac:dyDescent="0.2">
      <c r="BE71" s="41" t="s">
        <v>100</v>
      </c>
    </row>
    <row r="72" spans="57:57" x14ac:dyDescent="0.2">
      <c r="BE72" s="41" t="s">
        <v>101</v>
      </c>
    </row>
    <row r="73" spans="57:57" x14ac:dyDescent="0.2">
      <c r="BE73" s="41" t="s">
        <v>102</v>
      </c>
    </row>
    <row r="74" spans="57:57" x14ac:dyDescent="0.2">
      <c r="BE74" s="41" t="s">
        <v>103</v>
      </c>
    </row>
    <row r="75" spans="57:57" x14ac:dyDescent="0.2">
      <c r="BE75" s="41" t="s">
        <v>104</v>
      </c>
    </row>
    <row r="76" spans="57:57" x14ac:dyDescent="0.2">
      <c r="BE76" s="41" t="s">
        <v>105</v>
      </c>
    </row>
    <row r="77" spans="57:57" x14ac:dyDescent="0.2">
      <c r="BE77" s="41" t="s">
        <v>106</v>
      </c>
    </row>
    <row r="78" spans="57:57" x14ac:dyDescent="0.2">
      <c r="BE78" s="41" t="s">
        <v>107</v>
      </c>
    </row>
    <row r="79" spans="57:57" x14ac:dyDescent="0.2">
      <c r="BE79" s="41" t="s">
        <v>108</v>
      </c>
    </row>
    <row r="80" spans="57:57" x14ac:dyDescent="0.2">
      <c r="BE80" s="41" t="s">
        <v>109</v>
      </c>
    </row>
    <row r="81" spans="57:57" x14ac:dyDescent="0.2">
      <c r="BE81" s="41" t="s">
        <v>110</v>
      </c>
    </row>
    <row r="82" spans="57:57" x14ac:dyDescent="0.2">
      <c r="BE82" s="41" t="s">
        <v>111</v>
      </c>
    </row>
    <row r="83" spans="57:57" x14ac:dyDescent="0.2">
      <c r="BE83" s="41" t="s">
        <v>112</v>
      </c>
    </row>
    <row r="84" spans="57:57" x14ac:dyDescent="0.2">
      <c r="BE84" s="41" t="s">
        <v>113</v>
      </c>
    </row>
    <row r="85" spans="57:57" x14ac:dyDescent="0.2">
      <c r="BE85" s="41" t="s">
        <v>114</v>
      </c>
    </row>
    <row r="86" spans="57:57" x14ac:dyDescent="0.2">
      <c r="BE86" s="41" t="s">
        <v>115</v>
      </c>
    </row>
    <row r="87" spans="57:57" x14ac:dyDescent="0.2">
      <c r="BE87" s="41" t="s">
        <v>116</v>
      </c>
    </row>
    <row r="88" spans="57:57" x14ac:dyDescent="0.2">
      <c r="BE88" s="41" t="s">
        <v>117</v>
      </c>
    </row>
    <row r="89" spans="57:57" x14ac:dyDescent="0.2">
      <c r="BE89" s="41" t="s">
        <v>118</v>
      </c>
    </row>
    <row r="90" spans="57:57" x14ac:dyDescent="0.2">
      <c r="BE90" s="41" t="s">
        <v>119</v>
      </c>
    </row>
    <row r="91" spans="57:57" x14ac:dyDescent="0.2">
      <c r="BE91" s="41" t="s">
        <v>120</v>
      </c>
    </row>
    <row r="92" spans="57:57" x14ac:dyDescent="0.2">
      <c r="BE92" s="41" t="s">
        <v>121</v>
      </c>
    </row>
    <row r="93" spans="57:57" x14ac:dyDescent="0.2">
      <c r="BE93" s="41" t="s">
        <v>122</v>
      </c>
    </row>
    <row r="94" spans="57:57" x14ac:dyDescent="0.2">
      <c r="BE94" s="41" t="s">
        <v>123</v>
      </c>
    </row>
    <row r="95" spans="57:57" x14ac:dyDescent="0.2">
      <c r="BE95" s="41" t="s">
        <v>124</v>
      </c>
    </row>
    <row r="96" spans="57:57" x14ac:dyDescent="0.2">
      <c r="BE96" s="41" t="s">
        <v>125</v>
      </c>
    </row>
    <row r="97" spans="57:57" x14ac:dyDescent="0.2">
      <c r="BE97" s="41" t="s">
        <v>126</v>
      </c>
    </row>
    <row r="98" spans="57:57" x14ac:dyDescent="0.2">
      <c r="BE98" s="41" t="s">
        <v>127</v>
      </c>
    </row>
    <row r="99" spans="57:57" x14ac:dyDescent="0.2">
      <c r="BE99" s="41" t="s">
        <v>128</v>
      </c>
    </row>
    <row r="100" spans="57:57" x14ac:dyDescent="0.2">
      <c r="BE100" s="41" t="s">
        <v>129</v>
      </c>
    </row>
    <row r="101" spans="57:57" x14ac:dyDescent="0.2">
      <c r="BE101" s="41" t="s">
        <v>130</v>
      </c>
    </row>
    <row r="102" spans="57:57" x14ac:dyDescent="0.2">
      <c r="BE102" s="41" t="s">
        <v>131</v>
      </c>
    </row>
    <row r="103" spans="57:57" x14ac:dyDescent="0.2">
      <c r="BE103" s="41" t="s">
        <v>132</v>
      </c>
    </row>
    <row r="104" spans="57:57" x14ac:dyDescent="0.2">
      <c r="BE104" s="41" t="s">
        <v>133</v>
      </c>
    </row>
    <row r="105" spans="57:57" x14ac:dyDescent="0.2">
      <c r="BE105" s="41" t="s">
        <v>134</v>
      </c>
    </row>
    <row r="106" spans="57:57" x14ac:dyDescent="0.2">
      <c r="BE106" s="41" t="s">
        <v>135</v>
      </c>
    </row>
    <row r="107" spans="57:57" x14ac:dyDescent="0.2">
      <c r="BE107" s="41" t="s">
        <v>136</v>
      </c>
    </row>
    <row r="108" spans="57:57" x14ac:dyDescent="0.2">
      <c r="BE108" s="41" t="s">
        <v>137</v>
      </c>
    </row>
    <row r="109" spans="57:57" x14ac:dyDescent="0.2">
      <c r="BE109" s="41" t="s">
        <v>138</v>
      </c>
    </row>
    <row r="110" spans="57:57" x14ac:dyDescent="0.2">
      <c r="BE110" s="41" t="s">
        <v>139</v>
      </c>
    </row>
    <row r="111" spans="57:57" x14ac:dyDescent="0.2">
      <c r="BE111" s="41" t="s">
        <v>140</v>
      </c>
    </row>
    <row r="112" spans="57:57" x14ac:dyDescent="0.2">
      <c r="BE112" s="41" t="s">
        <v>141</v>
      </c>
    </row>
    <row r="113" spans="57:57" x14ac:dyDescent="0.2">
      <c r="BE113" s="41" t="s">
        <v>142</v>
      </c>
    </row>
    <row r="114" spans="57:57" x14ac:dyDescent="0.2">
      <c r="BE114" s="41" t="s">
        <v>143</v>
      </c>
    </row>
    <row r="115" spans="57:57" x14ac:dyDescent="0.2">
      <c r="BE115" s="41" t="s">
        <v>144</v>
      </c>
    </row>
    <row r="116" spans="57:57" x14ac:dyDescent="0.2">
      <c r="BE116" s="41" t="s">
        <v>145</v>
      </c>
    </row>
    <row r="117" spans="57:57" x14ac:dyDescent="0.2">
      <c r="BE117" s="41" t="s">
        <v>146</v>
      </c>
    </row>
    <row r="118" spans="57:57" x14ac:dyDescent="0.2">
      <c r="BE118" s="41" t="s">
        <v>147</v>
      </c>
    </row>
    <row r="119" spans="57:57" x14ac:dyDescent="0.2">
      <c r="BE119" s="41" t="s">
        <v>148</v>
      </c>
    </row>
    <row r="120" spans="57:57" x14ac:dyDescent="0.2">
      <c r="BE120" s="41" t="s">
        <v>149</v>
      </c>
    </row>
    <row r="121" spans="57:57" x14ac:dyDescent="0.2">
      <c r="BE121" s="41" t="s">
        <v>150</v>
      </c>
    </row>
    <row r="122" spans="57:57" x14ac:dyDescent="0.2">
      <c r="BE122" s="41" t="s">
        <v>151</v>
      </c>
    </row>
    <row r="123" spans="57:57" x14ac:dyDescent="0.2">
      <c r="BE123" s="41" t="s">
        <v>152</v>
      </c>
    </row>
    <row r="124" spans="57:57" x14ac:dyDescent="0.2">
      <c r="BE124" s="41" t="s">
        <v>153</v>
      </c>
    </row>
    <row r="125" spans="57:57" x14ac:dyDescent="0.2">
      <c r="BE125" s="41" t="s">
        <v>154</v>
      </c>
    </row>
    <row r="126" spans="57:57" x14ac:dyDescent="0.2">
      <c r="BE126" s="41" t="s">
        <v>155</v>
      </c>
    </row>
    <row r="127" spans="57:57" x14ac:dyDescent="0.2">
      <c r="BE127" s="41" t="s">
        <v>156</v>
      </c>
    </row>
    <row r="128" spans="57:57" x14ac:dyDescent="0.2">
      <c r="BE128" s="41" t="s">
        <v>157</v>
      </c>
    </row>
    <row r="129" spans="57:57" x14ac:dyDescent="0.2">
      <c r="BE129" s="41" t="s">
        <v>158</v>
      </c>
    </row>
    <row r="130" spans="57:57" x14ac:dyDescent="0.2">
      <c r="BE130" s="41" t="s">
        <v>159</v>
      </c>
    </row>
    <row r="131" spans="57:57" x14ac:dyDescent="0.2">
      <c r="BE131" s="41" t="s">
        <v>160</v>
      </c>
    </row>
    <row r="132" spans="57:57" x14ac:dyDescent="0.2">
      <c r="BE132" s="41" t="s">
        <v>161</v>
      </c>
    </row>
    <row r="133" spans="57:57" x14ac:dyDescent="0.2">
      <c r="BE133" s="41" t="s">
        <v>162</v>
      </c>
    </row>
    <row r="134" spans="57:57" x14ac:dyDescent="0.2">
      <c r="BE134" s="41" t="s">
        <v>163</v>
      </c>
    </row>
    <row r="135" spans="57:57" x14ac:dyDescent="0.2">
      <c r="BE135" s="41" t="s">
        <v>164</v>
      </c>
    </row>
    <row r="136" spans="57:57" x14ac:dyDescent="0.2">
      <c r="BE136" s="41" t="s">
        <v>165</v>
      </c>
    </row>
    <row r="137" spans="57:57" x14ac:dyDescent="0.2">
      <c r="BE137" s="41" t="s">
        <v>166</v>
      </c>
    </row>
    <row r="138" spans="57:57" x14ac:dyDescent="0.2">
      <c r="BE138" s="41" t="s">
        <v>167</v>
      </c>
    </row>
    <row r="139" spans="57:57" x14ac:dyDescent="0.2">
      <c r="BE139" s="41" t="s">
        <v>168</v>
      </c>
    </row>
    <row r="140" spans="57:57" x14ac:dyDescent="0.2">
      <c r="BE140" s="41" t="s">
        <v>169</v>
      </c>
    </row>
    <row r="141" spans="57:57" x14ac:dyDescent="0.2">
      <c r="BE141" s="41" t="s">
        <v>170</v>
      </c>
    </row>
    <row r="142" spans="57:57" x14ac:dyDescent="0.2">
      <c r="BE142" s="41" t="s">
        <v>171</v>
      </c>
    </row>
    <row r="143" spans="57:57" x14ac:dyDescent="0.2">
      <c r="BE143" s="41" t="s">
        <v>172</v>
      </c>
    </row>
    <row r="144" spans="57:57" x14ac:dyDescent="0.2">
      <c r="BE144" s="41" t="s">
        <v>173</v>
      </c>
    </row>
    <row r="145" spans="57:57" x14ac:dyDescent="0.2">
      <c r="BE145" s="41" t="s">
        <v>174</v>
      </c>
    </row>
    <row r="146" spans="57:57" x14ac:dyDescent="0.2">
      <c r="BE146" s="41" t="s">
        <v>175</v>
      </c>
    </row>
    <row r="147" spans="57:57" x14ac:dyDescent="0.2">
      <c r="BE147" s="41" t="s">
        <v>176</v>
      </c>
    </row>
    <row r="148" spans="57:57" x14ac:dyDescent="0.2">
      <c r="BE148" s="41" t="s">
        <v>177</v>
      </c>
    </row>
    <row r="149" spans="57:57" x14ac:dyDescent="0.2">
      <c r="BE149" s="41" t="s">
        <v>178</v>
      </c>
    </row>
    <row r="150" spans="57:57" x14ac:dyDescent="0.2">
      <c r="BE150" s="41" t="s">
        <v>179</v>
      </c>
    </row>
    <row r="151" spans="57:57" x14ac:dyDescent="0.2">
      <c r="BE151" s="41" t="s">
        <v>180</v>
      </c>
    </row>
    <row r="152" spans="57:57" x14ac:dyDescent="0.2">
      <c r="BE152" s="41" t="s">
        <v>181</v>
      </c>
    </row>
    <row r="153" spans="57:57" x14ac:dyDescent="0.2">
      <c r="BE153" s="41" t="s">
        <v>182</v>
      </c>
    </row>
    <row r="154" spans="57:57" x14ac:dyDescent="0.2">
      <c r="BE154" s="41" t="s">
        <v>183</v>
      </c>
    </row>
    <row r="155" spans="57:57" x14ac:dyDescent="0.2">
      <c r="BE155" s="41" t="s">
        <v>184</v>
      </c>
    </row>
    <row r="156" spans="57:57" x14ac:dyDescent="0.2">
      <c r="BE156" s="41" t="s">
        <v>185</v>
      </c>
    </row>
    <row r="157" spans="57:57" x14ac:dyDescent="0.2">
      <c r="BE157" s="41" t="s">
        <v>186</v>
      </c>
    </row>
    <row r="158" spans="57:57" x14ac:dyDescent="0.2">
      <c r="BE158" s="41" t="s">
        <v>187</v>
      </c>
    </row>
    <row r="159" spans="57:57" x14ac:dyDescent="0.2">
      <c r="BE159" s="41" t="s">
        <v>188</v>
      </c>
    </row>
    <row r="160" spans="57:57" x14ac:dyDescent="0.2">
      <c r="BE160" s="41" t="s">
        <v>189</v>
      </c>
    </row>
    <row r="161" spans="57:57" x14ac:dyDescent="0.2">
      <c r="BE161" s="41" t="s">
        <v>190</v>
      </c>
    </row>
    <row r="162" spans="57:57" x14ac:dyDescent="0.2">
      <c r="BE162" s="41" t="s">
        <v>191</v>
      </c>
    </row>
    <row r="163" spans="57:57" x14ac:dyDescent="0.2">
      <c r="BE163" s="41" t="s">
        <v>192</v>
      </c>
    </row>
    <row r="164" spans="57:57" x14ac:dyDescent="0.2">
      <c r="BE164" s="41" t="s">
        <v>193</v>
      </c>
    </row>
    <row r="165" spans="57:57" x14ac:dyDescent="0.2">
      <c r="BE165" s="41" t="s">
        <v>194</v>
      </c>
    </row>
    <row r="166" spans="57:57" x14ac:dyDescent="0.2">
      <c r="BE166" s="41" t="s">
        <v>195</v>
      </c>
    </row>
    <row r="167" spans="57:57" x14ac:dyDescent="0.2">
      <c r="BE167" s="41" t="s">
        <v>196</v>
      </c>
    </row>
    <row r="168" spans="57:57" x14ac:dyDescent="0.2">
      <c r="BE168" s="41" t="s">
        <v>197</v>
      </c>
    </row>
    <row r="169" spans="57:57" x14ac:dyDescent="0.2">
      <c r="BE169" s="41" t="s">
        <v>198</v>
      </c>
    </row>
    <row r="170" spans="57:57" x14ac:dyDescent="0.2">
      <c r="BE170" s="41" t="s">
        <v>199</v>
      </c>
    </row>
    <row r="171" spans="57:57" x14ac:dyDescent="0.2">
      <c r="BE171" s="41" t="s">
        <v>200</v>
      </c>
    </row>
    <row r="172" spans="57:57" x14ac:dyDescent="0.2">
      <c r="BE172" s="41" t="s">
        <v>201</v>
      </c>
    </row>
    <row r="173" spans="57:57" x14ac:dyDescent="0.2">
      <c r="BE173" s="41" t="s">
        <v>202</v>
      </c>
    </row>
    <row r="174" spans="57:57" x14ac:dyDescent="0.2">
      <c r="BE174" s="41" t="s">
        <v>203</v>
      </c>
    </row>
    <row r="175" spans="57:57" x14ac:dyDescent="0.2">
      <c r="BE175" s="41" t="s">
        <v>204</v>
      </c>
    </row>
    <row r="176" spans="57:57" x14ac:dyDescent="0.2">
      <c r="BE176" s="41" t="s">
        <v>205</v>
      </c>
    </row>
    <row r="177" spans="57:57" x14ac:dyDescent="0.2">
      <c r="BE177" s="41" t="s">
        <v>206</v>
      </c>
    </row>
    <row r="178" spans="57:57" x14ac:dyDescent="0.2">
      <c r="BE178" s="41" t="s">
        <v>207</v>
      </c>
    </row>
    <row r="179" spans="57:57" x14ac:dyDescent="0.2">
      <c r="BE179" s="41" t="s">
        <v>208</v>
      </c>
    </row>
    <row r="180" spans="57:57" x14ac:dyDescent="0.2">
      <c r="BE180" s="41" t="s">
        <v>209</v>
      </c>
    </row>
    <row r="181" spans="57:57" x14ac:dyDescent="0.2">
      <c r="BE181" s="41" t="s">
        <v>210</v>
      </c>
    </row>
    <row r="182" spans="57:57" x14ac:dyDescent="0.2">
      <c r="BE182" s="41" t="s">
        <v>211</v>
      </c>
    </row>
    <row r="183" spans="57:57" x14ac:dyDescent="0.2">
      <c r="BE183" s="41" t="s">
        <v>212</v>
      </c>
    </row>
    <row r="184" spans="57:57" x14ac:dyDescent="0.2">
      <c r="BE184" s="41" t="s">
        <v>213</v>
      </c>
    </row>
    <row r="185" spans="57:57" x14ac:dyDescent="0.2">
      <c r="BE185" s="41" t="s">
        <v>214</v>
      </c>
    </row>
    <row r="186" spans="57:57" x14ac:dyDescent="0.2">
      <c r="BE186" s="41" t="s">
        <v>215</v>
      </c>
    </row>
    <row r="187" spans="57:57" x14ac:dyDescent="0.2">
      <c r="BE187" s="41" t="s">
        <v>216</v>
      </c>
    </row>
    <row r="188" spans="57:57" x14ac:dyDescent="0.2">
      <c r="BE188" s="41" t="s">
        <v>217</v>
      </c>
    </row>
    <row r="189" spans="57:57" x14ac:dyDescent="0.2">
      <c r="BE189" s="41" t="s">
        <v>218</v>
      </c>
    </row>
    <row r="190" spans="57:57" x14ac:dyDescent="0.2">
      <c r="BE190" s="41" t="s">
        <v>219</v>
      </c>
    </row>
    <row r="191" spans="57:57" x14ac:dyDescent="0.2">
      <c r="BE191" s="41" t="s">
        <v>220</v>
      </c>
    </row>
    <row r="192" spans="57:57" x14ac:dyDescent="0.2">
      <c r="BE192" s="41" t="s">
        <v>221</v>
      </c>
    </row>
    <row r="193" spans="57:57" x14ac:dyDescent="0.2">
      <c r="BE193" s="41" t="s">
        <v>222</v>
      </c>
    </row>
    <row r="194" spans="57:57" x14ac:dyDescent="0.2">
      <c r="BE194" s="41" t="s">
        <v>223</v>
      </c>
    </row>
    <row r="195" spans="57:57" x14ac:dyDescent="0.2">
      <c r="BE195" s="41" t="s">
        <v>224</v>
      </c>
    </row>
    <row r="196" spans="57:57" x14ac:dyDescent="0.2">
      <c r="BE196" s="41" t="s">
        <v>225</v>
      </c>
    </row>
    <row r="197" spans="57:57" x14ac:dyDescent="0.2">
      <c r="BE197" s="41" t="s">
        <v>226</v>
      </c>
    </row>
    <row r="198" spans="57:57" x14ac:dyDescent="0.2">
      <c r="BE198" s="41" t="s">
        <v>227</v>
      </c>
    </row>
    <row r="199" spans="57:57" x14ac:dyDescent="0.2">
      <c r="BE199" s="41" t="s">
        <v>228</v>
      </c>
    </row>
    <row r="200" spans="57:57" x14ac:dyDescent="0.2">
      <c r="BE200" s="41" t="s">
        <v>229</v>
      </c>
    </row>
    <row r="201" spans="57:57" x14ac:dyDescent="0.2">
      <c r="BE201" s="41" t="s">
        <v>230</v>
      </c>
    </row>
    <row r="202" spans="57:57" x14ac:dyDescent="0.2">
      <c r="BE202" s="41" t="s">
        <v>231</v>
      </c>
    </row>
    <row r="203" spans="57:57" x14ac:dyDescent="0.2">
      <c r="BE203" s="41" t="s">
        <v>232</v>
      </c>
    </row>
    <row r="204" spans="57:57" x14ac:dyDescent="0.2">
      <c r="BE204" s="41" t="s">
        <v>233</v>
      </c>
    </row>
    <row r="205" spans="57:57" x14ac:dyDescent="0.2">
      <c r="BE205" s="41" t="s">
        <v>234</v>
      </c>
    </row>
    <row r="206" spans="57:57" x14ac:dyDescent="0.2">
      <c r="BE206" s="41" t="s">
        <v>235</v>
      </c>
    </row>
    <row r="207" spans="57:57" x14ac:dyDescent="0.2">
      <c r="BE207" s="41" t="s">
        <v>236</v>
      </c>
    </row>
    <row r="208" spans="57:57" x14ac:dyDescent="0.2">
      <c r="BE208" s="41" t="s">
        <v>237</v>
      </c>
    </row>
    <row r="209" spans="57:57" x14ac:dyDescent="0.2">
      <c r="BE209" s="41" t="s">
        <v>238</v>
      </c>
    </row>
    <row r="210" spans="57:57" x14ac:dyDescent="0.2">
      <c r="BE210" s="41" t="s">
        <v>239</v>
      </c>
    </row>
    <row r="211" spans="57:57" x14ac:dyDescent="0.2">
      <c r="BE211" s="41" t="s">
        <v>240</v>
      </c>
    </row>
    <row r="212" spans="57:57" x14ac:dyDescent="0.2">
      <c r="BE212" s="41" t="s">
        <v>241</v>
      </c>
    </row>
    <row r="213" spans="57:57" x14ac:dyDescent="0.2">
      <c r="BE213" s="41" t="s">
        <v>242</v>
      </c>
    </row>
    <row r="214" spans="57:57" x14ac:dyDescent="0.2">
      <c r="BE214" s="41" t="s">
        <v>243</v>
      </c>
    </row>
    <row r="215" spans="57:57" x14ac:dyDescent="0.2">
      <c r="BE215" s="41" t="s">
        <v>244</v>
      </c>
    </row>
    <row r="216" spans="57:57" x14ac:dyDescent="0.2">
      <c r="BE216" s="41" t="s">
        <v>245</v>
      </c>
    </row>
    <row r="217" spans="57:57" x14ac:dyDescent="0.2">
      <c r="BE217" s="41" t="s">
        <v>246</v>
      </c>
    </row>
    <row r="218" spans="57:57" x14ac:dyDescent="0.2">
      <c r="BE218" s="41" t="s">
        <v>247</v>
      </c>
    </row>
    <row r="219" spans="57:57" x14ac:dyDescent="0.2">
      <c r="BE219" s="41" t="s">
        <v>248</v>
      </c>
    </row>
    <row r="220" spans="57:57" x14ac:dyDescent="0.2">
      <c r="BE220" s="41" t="s">
        <v>249</v>
      </c>
    </row>
    <row r="221" spans="57:57" x14ac:dyDescent="0.2">
      <c r="BE221" s="41" t="s">
        <v>250</v>
      </c>
    </row>
    <row r="222" spans="57:57" x14ac:dyDescent="0.2">
      <c r="BE222" s="41" t="s">
        <v>251</v>
      </c>
    </row>
    <row r="223" spans="57:57" x14ac:dyDescent="0.2">
      <c r="BE223" s="41" t="s">
        <v>252</v>
      </c>
    </row>
    <row r="224" spans="57:57" x14ac:dyDescent="0.2">
      <c r="BE224" s="41" t="s">
        <v>253</v>
      </c>
    </row>
    <row r="225" spans="57:57" x14ac:dyDescent="0.2">
      <c r="BE225" s="41" t="s">
        <v>254</v>
      </c>
    </row>
    <row r="226" spans="57:57" x14ac:dyDescent="0.2">
      <c r="BE226" s="41" t="s">
        <v>255</v>
      </c>
    </row>
    <row r="227" spans="57:57" x14ac:dyDescent="0.2">
      <c r="BE227" s="41" t="s">
        <v>256</v>
      </c>
    </row>
    <row r="228" spans="57:57" x14ac:dyDescent="0.2">
      <c r="BE228" s="41" t="s">
        <v>257</v>
      </c>
    </row>
    <row r="229" spans="57:57" x14ac:dyDescent="0.2">
      <c r="BE229" s="41" t="s">
        <v>258</v>
      </c>
    </row>
    <row r="230" spans="57:57" x14ac:dyDescent="0.2">
      <c r="BE230" s="41" t="s">
        <v>259</v>
      </c>
    </row>
    <row r="231" spans="57:57" x14ac:dyDescent="0.2">
      <c r="BE231" s="41" t="s">
        <v>260</v>
      </c>
    </row>
    <row r="232" spans="57:57" x14ac:dyDescent="0.2">
      <c r="BE232" s="41" t="s">
        <v>261</v>
      </c>
    </row>
    <row r="233" spans="57:57" x14ac:dyDescent="0.2">
      <c r="BE233" s="41" t="s">
        <v>262</v>
      </c>
    </row>
    <row r="234" spans="57:57" x14ac:dyDescent="0.2">
      <c r="BE234" s="41" t="s">
        <v>263</v>
      </c>
    </row>
    <row r="235" spans="57:57" x14ac:dyDescent="0.2">
      <c r="BE235" s="41" t="s">
        <v>264</v>
      </c>
    </row>
    <row r="236" spans="57:57" x14ac:dyDescent="0.2">
      <c r="BE236" s="41" t="s">
        <v>265</v>
      </c>
    </row>
    <row r="237" spans="57:57" x14ac:dyDescent="0.2">
      <c r="BE237" s="41" t="s">
        <v>266</v>
      </c>
    </row>
    <row r="238" spans="57:57" x14ac:dyDescent="0.2">
      <c r="BE238" s="41" t="s">
        <v>267</v>
      </c>
    </row>
    <row r="239" spans="57:57" x14ac:dyDescent="0.2">
      <c r="BE239" s="41" t="s">
        <v>268</v>
      </c>
    </row>
    <row r="240" spans="57:57" x14ac:dyDescent="0.2">
      <c r="BE240" s="41" t="s">
        <v>269</v>
      </c>
    </row>
    <row r="241" spans="57:57" x14ac:dyDescent="0.2">
      <c r="BE241" s="41" t="s">
        <v>270</v>
      </c>
    </row>
    <row r="242" spans="57:57" x14ac:dyDescent="0.2">
      <c r="BE242" s="41" t="s">
        <v>271</v>
      </c>
    </row>
    <row r="243" spans="57:57" x14ac:dyDescent="0.2">
      <c r="BE243" s="41" t="s">
        <v>272</v>
      </c>
    </row>
    <row r="244" spans="57:57" x14ac:dyDescent="0.2">
      <c r="BE244" s="41" t="s">
        <v>273</v>
      </c>
    </row>
    <row r="245" spans="57:57" x14ac:dyDescent="0.2">
      <c r="BE245" s="41" t="s">
        <v>274</v>
      </c>
    </row>
    <row r="246" spans="57:57" x14ac:dyDescent="0.2">
      <c r="BE246" s="41" t="s">
        <v>275</v>
      </c>
    </row>
    <row r="247" spans="57:57" x14ac:dyDescent="0.2">
      <c r="BE247" s="41" t="s">
        <v>276</v>
      </c>
    </row>
    <row r="248" spans="57:57" x14ac:dyDescent="0.2">
      <c r="BE248" s="41" t="s">
        <v>277</v>
      </c>
    </row>
    <row r="249" spans="57:57" x14ac:dyDescent="0.2">
      <c r="BE249" s="41" t="s">
        <v>278</v>
      </c>
    </row>
    <row r="250" spans="57:57" x14ac:dyDescent="0.2">
      <c r="BE250" s="41" t="s">
        <v>279</v>
      </c>
    </row>
    <row r="251" spans="57:57" x14ac:dyDescent="0.2">
      <c r="BE251" s="41" t="s">
        <v>280</v>
      </c>
    </row>
    <row r="252" spans="57:57" x14ac:dyDescent="0.2">
      <c r="BE252" s="41" t="s">
        <v>281</v>
      </c>
    </row>
    <row r="253" spans="57:57" x14ac:dyDescent="0.2">
      <c r="BE253" s="41" t="s">
        <v>282</v>
      </c>
    </row>
    <row r="254" spans="57:57" x14ac:dyDescent="0.2">
      <c r="BE254" s="41" t="s">
        <v>283</v>
      </c>
    </row>
    <row r="255" spans="57:57" x14ac:dyDescent="0.2">
      <c r="BE255" s="41" t="s">
        <v>284</v>
      </c>
    </row>
    <row r="256" spans="57:57" x14ac:dyDescent="0.2">
      <c r="BE256" s="41" t="s">
        <v>285</v>
      </c>
    </row>
    <row r="257" spans="57:57" x14ac:dyDescent="0.2">
      <c r="BE257" s="41" t="s">
        <v>286</v>
      </c>
    </row>
    <row r="258" spans="57:57" x14ac:dyDescent="0.2">
      <c r="BE258" s="41" t="s">
        <v>287</v>
      </c>
    </row>
    <row r="259" spans="57:57" x14ac:dyDescent="0.2">
      <c r="BE259" s="41" t="s">
        <v>288</v>
      </c>
    </row>
    <row r="260" spans="57:57" x14ac:dyDescent="0.2">
      <c r="BE260" s="41" t="s">
        <v>289</v>
      </c>
    </row>
    <row r="261" spans="57:57" x14ac:dyDescent="0.2">
      <c r="BE261" s="41" t="s">
        <v>290</v>
      </c>
    </row>
    <row r="262" spans="57:57" x14ac:dyDescent="0.2">
      <c r="BE262" s="41" t="s">
        <v>291</v>
      </c>
    </row>
    <row r="263" spans="57:57" x14ac:dyDescent="0.2">
      <c r="BE263" s="41" t="s">
        <v>292</v>
      </c>
    </row>
    <row r="264" spans="57:57" x14ac:dyDescent="0.2">
      <c r="BE264" s="41" t="s">
        <v>293</v>
      </c>
    </row>
    <row r="265" spans="57:57" x14ac:dyDescent="0.2">
      <c r="BE265" s="41" t="s">
        <v>294</v>
      </c>
    </row>
    <row r="266" spans="57:57" x14ac:dyDescent="0.2">
      <c r="BE266" s="41" t="s">
        <v>295</v>
      </c>
    </row>
    <row r="267" spans="57:57" x14ac:dyDescent="0.2">
      <c r="BE267" s="41" t="s">
        <v>296</v>
      </c>
    </row>
    <row r="268" spans="57:57" x14ac:dyDescent="0.2">
      <c r="BE268" s="41" t="s">
        <v>297</v>
      </c>
    </row>
    <row r="269" spans="57:57" x14ac:dyDescent="0.2">
      <c r="BE269" s="41" t="s">
        <v>298</v>
      </c>
    </row>
    <row r="270" spans="57:57" x14ac:dyDescent="0.2">
      <c r="BE270" s="41" t="s">
        <v>299</v>
      </c>
    </row>
    <row r="271" spans="57:57" x14ac:dyDescent="0.2">
      <c r="BE271" s="41" t="s">
        <v>300</v>
      </c>
    </row>
    <row r="272" spans="57:57" x14ac:dyDescent="0.2">
      <c r="BE272" s="41" t="s">
        <v>301</v>
      </c>
    </row>
    <row r="273" spans="57:57" x14ac:dyDescent="0.2">
      <c r="BE273" s="41" t="s">
        <v>302</v>
      </c>
    </row>
    <row r="274" spans="57:57" x14ac:dyDescent="0.2">
      <c r="BE274" s="41" t="s">
        <v>303</v>
      </c>
    </row>
    <row r="275" spans="57:57" x14ac:dyDescent="0.2">
      <c r="BE275" s="41" t="s">
        <v>304</v>
      </c>
    </row>
    <row r="276" spans="57:57" x14ac:dyDescent="0.2">
      <c r="BE276" s="41" t="s">
        <v>305</v>
      </c>
    </row>
    <row r="277" spans="57:57" x14ac:dyDescent="0.2">
      <c r="BE277" s="41" t="s">
        <v>306</v>
      </c>
    </row>
    <row r="278" spans="57:57" x14ac:dyDescent="0.2">
      <c r="BE278" s="41" t="s">
        <v>307</v>
      </c>
    </row>
    <row r="279" spans="57:57" x14ac:dyDescent="0.2">
      <c r="BE279" s="41" t="s">
        <v>308</v>
      </c>
    </row>
    <row r="280" spans="57:57" x14ac:dyDescent="0.2">
      <c r="BE280" s="41" t="s">
        <v>309</v>
      </c>
    </row>
    <row r="281" spans="57:57" x14ac:dyDescent="0.2">
      <c r="BE281" s="41" t="s">
        <v>310</v>
      </c>
    </row>
  </sheetData>
  <mergeCells count="146">
    <mergeCell ref="AL16:AY16"/>
    <mergeCell ref="AK29:AR29"/>
    <mergeCell ref="AK30:AR30"/>
    <mergeCell ref="AN38:AR38"/>
    <mergeCell ref="AN37:AR37"/>
    <mergeCell ref="AJ34:AM35"/>
    <mergeCell ref="AS37:AZ37"/>
    <mergeCell ref="AS38:AZ38"/>
    <mergeCell ref="AS28:AZ28"/>
    <mergeCell ref="AS29:AZ29"/>
    <mergeCell ref="C33:K33"/>
    <mergeCell ref="AB39:AI39"/>
    <mergeCell ref="AJ39:AM39"/>
    <mergeCell ref="Z38:AA38"/>
    <mergeCell ref="Z34:AA35"/>
    <mergeCell ref="AB38:AI38"/>
    <mergeCell ref="AJ38:AM38"/>
    <mergeCell ref="B38:I38"/>
    <mergeCell ref="B37:I37"/>
    <mergeCell ref="AJ37:AM37"/>
    <mergeCell ref="AN39:AR39"/>
    <mergeCell ref="AS39:AZ39"/>
    <mergeCell ref="AN34:AR35"/>
    <mergeCell ref="AN36:AR36"/>
    <mergeCell ref="AK28:AR28"/>
    <mergeCell ref="AS36:AZ36"/>
    <mergeCell ref="AS34:AZ35"/>
    <mergeCell ref="AJ36:AM36"/>
    <mergeCell ref="AD30:AJ30"/>
    <mergeCell ref="Z55:AZ55"/>
    <mergeCell ref="D55:R55"/>
    <mergeCell ref="C30:N30"/>
    <mergeCell ref="AS30:AZ30"/>
    <mergeCell ref="J34:U35"/>
    <mergeCell ref="Z28:AC28"/>
    <mergeCell ref="AD28:AJ28"/>
    <mergeCell ref="AS31:AZ31"/>
    <mergeCell ref="D54:R54"/>
    <mergeCell ref="Z54:AZ54"/>
    <mergeCell ref="V38:Y38"/>
    <mergeCell ref="V37:Y37"/>
    <mergeCell ref="V30:Y30"/>
    <mergeCell ref="AB37:AI37"/>
    <mergeCell ref="V34:Y35"/>
    <mergeCell ref="V36:Y36"/>
    <mergeCell ref="Z37:AA37"/>
    <mergeCell ref="B36:I36"/>
    <mergeCell ref="AB34:AI35"/>
    <mergeCell ref="Z36:AA36"/>
    <mergeCell ref="AB36:AI36"/>
    <mergeCell ref="B34:I35"/>
    <mergeCell ref="B44:I44"/>
    <mergeCell ref="B45:I45"/>
    <mergeCell ref="C4:BA4"/>
    <mergeCell ref="C28:N28"/>
    <mergeCell ref="C29:N29"/>
    <mergeCell ref="C26:U27"/>
    <mergeCell ref="V26:Y27"/>
    <mergeCell ref="V28:Y28"/>
    <mergeCell ref="AS26:AZ27"/>
    <mergeCell ref="G8:AY8"/>
    <mergeCell ref="C8:F8"/>
    <mergeCell ref="T16:V16"/>
    <mergeCell ref="C10:O10"/>
    <mergeCell ref="Z26:AC27"/>
    <mergeCell ref="P10:Y10"/>
    <mergeCell ref="Z10:AK10"/>
    <mergeCell ref="AK26:AR27"/>
    <mergeCell ref="W16:AF16"/>
    <mergeCell ref="C16:F16"/>
    <mergeCell ref="AN22:AW22"/>
    <mergeCell ref="AL10:AY10"/>
    <mergeCell ref="AG16:AK16"/>
    <mergeCell ref="AM18:AQ18"/>
    <mergeCell ref="AR18:AY18"/>
    <mergeCell ref="AD29:AJ29"/>
    <mergeCell ref="AG18:AK18"/>
    <mergeCell ref="G16:S16"/>
    <mergeCell ref="C18:J18"/>
    <mergeCell ref="K18:Z18"/>
    <mergeCell ref="Z29:AC29"/>
    <mergeCell ref="V29:Y29"/>
    <mergeCell ref="Z30:AC30"/>
    <mergeCell ref="AA18:AF18"/>
    <mergeCell ref="AD26:AJ27"/>
    <mergeCell ref="AA22:AJ22"/>
    <mergeCell ref="AN44:AR44"/>
    <mergeCell ref="AS44:AZ44"/>
    <mergeCell ref="AN43:AR43"/>
    <mergeCell ref="AS43:AZ43"/>
    <mergeCell ref="B46:I46"/>
    <mergeCell ref="V39:Y39"/>
    <mergeCell ref="V40:Y40"/>
    <mergeCell ref="V42:Y42"/>
    <mergeCell ref="V43:Y43"/>
    <mergeCell ref="B39:I39"/>
    <mergeCell ref="B40:I40"/>
    <mergeCell ref="B41:I41"/>
    <mergeCell ref="B42:I42"/>
    <mergeCell ref="B43:I43"/>
    <mergeCell ref="Z39:AA39"/>
    <mergeCell ref="Z40:AA40"/>
    <mergeCell ref="Z42:AA42"/>
    <mergeCell ref="Z43:AA43"/>
    <mergeCell ref="V41:Y41"/>
    <mergeCell ref="Z41:AA41"/>
    <mergeCell ref="AB44:AI44"/>
    <mergeCell ref="AJ44:AM44"/>
    <mergeCell ref="AN40:AR40"/>
    <mergeCell ref="AS40:AZ40"/>
    <mergeCell ref="AB40:AI40"/>
    <mergeCell ref="AJ40:AM40"/>
    <mergeCell ref="AB43:AI43"/>
    <mergeCell ref="AJ43:AM43"/>
    <mergeCell ref="AB41:AI41"/>
    <mergeCell ref="AJ41:AM41"/>
    <mergeCell ref="AN41:AR41"/>
    <mergeCell ref="AS41:AZ41"/>
    <mergeCell ref="AB42:AI42"/>
    <mergeCell ref="AJ42:AM42"/>
    <mergeCell ref="AN42:AR42"/>
    <mergeCell ref="AS42:AZ42"/>
    <mergeCell ref="C5:BA5"/>
    <mergeCell ref="C49:AY52"/>
    <mergeCell ref="M33:V33"/>
    <mergeCell ref="W33:Z33"/>
    <mergeCell ref="T47:U47"/>
    <mergeCell ref="AL47:AM47"/>
    <mergeCell ref="AN46:AR46"/>
    <mergeCell ref="AS46:AZ46"/>
    <mergeCell ref="AN47:AR47"/>
    <mergeCell ref="V47:Y47"/>
    <mergeCell ref="V44:Y44"/>
    <mergeCell ref="Z44:AA44"/>
    <mergeCell ref="AS47:AZ47"/>
    <mergeCell ref="V46:Y46"/>
    <mergeCell ref="Z46:AA46"/>
    <mergeCell ref="AB46:AI46"/>
    <mergeCell ref="AJ46:AM46"/>
    <mergeCell ref="Z47:AK48"/>
    <mergeCell ref="V45:Y45"/>
    <mergeCell ref="Z45:AA45"/>
    <mergeCell ref="AB45:AI45"/>
    <mergeCell ref="AJ45:AM45"/>
    <mergeCell ref="AN45:AR45"/>
    <mergeCell ref="AS45:AZ45"/>
  </mergeCells>
  <phoneticPr fontId="3" type="noConversion"/>
  <dataValidations count="5">
    <dataValidation type="custom" allowBlank="1" showInputMessage="1" showErrorMessage="1" errorTitle="Überschreitung max. ha-Satz" error="Es werden maximal 3.500 Stk. / ha anerkannt!" sqref="AN36:AR46" xr:uid="{00000000-0002-0000-0000-000000000000}">
      <formula1>AN36/V36&lt;3500</formula1>
    </dataValidation>
    <dataValidation type="decimal" operator="greaterThanOrEqual" allowBlank="1" showInputMessage="1" showErrorMessage="1" errorTitle="Mindestausmaß nicht erreicht" error="Zur Anerkennung der Förderwürdigkeit sind 0,1 ha bearbeitete Fläche erforderlich!" sqref="V47:Y47" xr:uid="{00000000-0002-0000-0000-000001000000}">
      <formula1>0.1</formula1>
    </dataValidation>
    <dataValidation type="decimal" errorStyle="warning" operator="lessThanOrEqual" allowBlank="1" showInputMessage="1" showErrorMessage="1" errorTitle="Flächenüberschreitung" error="Anerkennbar sind Einzelflächen mit maximal 0,5 ha zusammenhängender Verjüngungsfläche!_x000a__x000a_Ausnahmen (erfordert Bergründung unter Angabe der Gpz.-Nr.):_x000a_# mehrere Teilflächen_x000a_# mehrmalige Bearbeitung_x000a_# ehemalige Schadflächen" sqref="V36:Y46" xr:uid="{00000000-0002-0000-0000-000002000000}">
      <formula1>0.5</formula1>
    </dataValidation>
    <dataValidation type="list" allowBlank="1" showInputMessage="1" showErrorMessage="1" errorTitle="Förderbearbeitung nicht möglich" error="Gemeinde liegt nicht im Zuständigkeitsbereich der Bewilligenden Stelle._x000a__x000a_Bitte eine Gemeinde aus der Liste wählen." sqref="AL10:AY10" xr:uid="{00000000-0002-0000-0000-000003000000}">
      <formula1>$BE$3:$BE$281</formula1>
    </dataValidation>
    <dataValidation type="list" errorStyle="information" allowBlank="1" showErrorMessage="1" errorTitle="Keine Tiroler Gemeinde" error="Erfasste Gemeinde scheint nicht im Tiroler Gemeindeverzeichnis auf._x000a_" sqref="AL16:AY16" xr:uid="{00000000-0002-0000-0000-000004000000}">
      <formula1>$BE$3:$BE$281</formula1>
    </dataValidation>
  </dataValidations>
  <printOptions horizontalCentered="1"/>
  <pageMargins left="0.78740157480314965" right="0.78740157480314965" top="1.4173228346456694" bottom="2.2440944881889764" header="0.78740157480314965" footer="0.19685039370078741"/>
  <pageSetup paperSize="9" scale="78" orientation="portrait" r:id="rId1"/>
  <headerFooter alignWithMargins="0">
    <oddHeader>&amp;L&amp;G&amp;R&amp;8V 11.2</oddHead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Group Box 1">
              <controlPr defaultSize="0" autoFill="0" autoPict="0">
                <anchor moveWithCells="1">
                  <from>
                    <xdr:col>1</xdr:col>
                    <xdr:colOff>28575</xdr:colOff>
                    <xdr:row>12</xdr:row>
                    <xdr:rowOff>38100</xdr:rowOff>
                  </from>
                  <to>
                    <xdr:col>51</xdr:col>
                    <xdr:colOff>0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Group Box 2">
              <controlPr defaultSize="0" autoFill="0" autoPict="0">
                <anchor moveWithCells="1">
                  <from>
                    <xdr:col>1</xdr:col>
                    <xdr:colOff>28575</xdr:colOff>
                    <xdr:row>6</xdr:row>
                    <xdr:rowOff>0</xdr:rowOff>
                  </from>
                  <to>
                    <xdr:col>51</xdr:col>
                    <xdr:colOff>0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Drop Down 3">
              <controlPr defaultSize="0" autoLine="0" autoPict="0">
                <anchor moveWithCells="1">
                  <from>
                    <xdr:col>2</xdr:col>
                    <xdr:colOff>0</xdr:colOff>
                    <xdr:row>13</xdr:row>
                    <xdr:rowOff>28575</xdr:rowOff>
                  </from>
                  <to>
                    <xdr:col>48</xdr:col>
                    <xdr:colOff>9525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Drop Down 4">
              <controlPr defaultSize="0" autoLine="0" autoPict="0">
                <anchor moveWithCells="1">
                  <from>
                    <xdr:col>1</xdr:col>
                    <xdr:colOff>9525</xdr:colOff>
                    <xdr:row>27</xdr:row>
                    <xdr:rowOff>0</xdr:rowOff>
                  </from>
                  <to>
                    <xdr:col>21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Drop Down 5">
              <controlPr defaultSize="0" autoLine="0" autoPict="0">
                <anchor moveWithCells="1">
                  <from>
                    <xdr:col>1</xdr:col>
                    <xdr:colOff>9525</xdr:colOff>
                    <xdr:row>28</xdr:row>
                    <xdr:rowOff>0</xdr:rowOff>
                  </from>
                  <to>
                    <xdr:col>21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Drop Down 6">
              <controlPr defaultSize="0" autoLine="0" autoPict="0">
                <anchor moveWithCells="1">
                  <from>
                    <xdr:col>1</xdr:col>
                    <xdr:colOff>9525</xdr:colOff>
                    <xdr:row>29</xdr:row>
                    <xdr:rowOff>0</xdr:rowOff>
                  </from>
                  <to>
                    <xdr:col>21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1" name="Group Box 26">
              <controlPr defaultSize="0" autoFill="0" autoPict="0">
                <anchor moveWithCells="1">
                  <from>
                    <xdr:col>1</xdr:col>
                    <xdr:colOff>28575</xdr:colOff>
                    <xdr:row>20</xdr:row>
                    <xdr:rowOff>19050</xdr:rowOff>
                  </from>
                  <to>
                    <xdr:col>51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2" name="Group Box 28">
              <controlPr defaultSize="0" autoFill="0" autoPict="0">
                <anchor moveWithCells="1">
                  <from>
                    <xdr:col>2</xdr:col>
                    <xdr:colOff>0</xdr:colOff>
                    <xdr:row>47</xdr:row>
                    <xdr:rowOff>133350</xdr:rowOff>
                  </from>
                  <to>
                    <xdr:col>51</xdr:col>
                    <xdr:colOff>9525</xdr:colOff>
                    <xdr:row>52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W281"/>
  <sheetViews>
    <sheetView showGridLines="0" showRowColHeaders="0" topLeftCell="A11" zoomScaleNormal="100" workbookViewId="0">
      <selection activeCell="G8" sqref="G8:AY8"/>
    </sheetView>
  </sheetViews>
  <sheetFormatPr baseColWidth="10" defaultRowHeight="12.75" x14ac:dyDescent="0.2"/>
  <cols>
    <col min="1" max="1" width="23.42578125" style="36" customWidth="1"/>
    <col min="2" max="2" width="0.5703125" style="8" customWidth="1"/>
    <col min="3" max="21" width="1.7109375" style="8" customWidth="1"/>
    <col min="22" max="23" width="2.85546875" style="8" customWidth="1"/>
    <col min="24" max="24" width="3.28515625" style="8" customWidth="1"/>
    <col min="25" max="25" width="3.7109375" style="8" customWidth="1"/>
    <col min="26" max="26" width="4.28515625" style="8" customWidth="1"/>
    <col min="27" max="27" width="1.7109375" style="8" customWidth="1"/>
    <col min="28" max="28" width="0.5703125" style="8" customWidth="1"/>
    <col min="29" max="29" width="2.85546875" style="8" customWidth="1"/>
    <col min="30" max="51" width="1.7109375" style="8" customWidth="1"/>
    <col min="52" max="52" width="1.140625" style="8" customWidth="1"/>
    <col min="53" max="53" width="0.140625" style="8" customWidth="1"/>
    <col min="54" max="54" width="0.85546875" style="17" customWidth="1"/>
    <col min="55" max="55" width="1.7109375" style="17" hidden="1" customWidth="1"/>
    <col min="56" max="56" width="1.42578125" style="17" hidden="1" customWidth="1"/>
    <col min="57" max="57" width="2.5703125" style="63" hidden="1" customWidth="1"/>
    <col min="58" max="58" width="5" style="17" hidden="1" customWidth="1"/>
    <col min="59" max="59" width="1.7109375" style="17" customWidth="1"/>
    <col min="60" max="71" width="1.7109375" style="8" customWidth="1"/>
    <col min="72" max="72" width="14" style="8" bestFit="1" customWidth="1"/>
    <col min="73" max="73" width="1.7109375" style="8" customWidth="1"/>
    <col min="74" max="74" width="31.5703125" style="8" bestFit="1" customWidth="1"/>
    <col min="75" max="75" width="1.7109375" style="8" customWidth="1"/>
    <col min="76" max="16384" width="11.42578125" style="8"/>
  </cols>
  <sheetData>
    <row r="1" spans="1:59" s="17" customFormat="1" ht="9.75" hidden="1" customHeight="1" x14ac:dyDescent="0.2">
      <c r="A1" s="36">
        <v>1</v>
      </c>
      <c r="B1" s="17">
        <v>1</v>
      </c>
      <c r="C1" s="17">
        <v>3</v>
      </c>
      <c r="BE1" s="63"/>
    </row>
    <row r="2" spans="1:59" s="17" customFormat="1" x14ac:dyDescent="0.2">
      <c r="A2" s="77">
        <v>1</v>
      </c>
      <c r="B2" s="17">
        <v>1</v>
      </c>
      <c r="BE2" s="63"/>
    </row>
    <row r="3" spans="1:59" x14ac:dyDescent="0.2">
      <c r="A3" s="77">
        <v>1</v>
      </c>
      <c r="B3" s="35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63"/>
      <c r="BC3" s="63"/>
      <c r="BE3" s="64"/>
      <c r="BF3" s="69" t="s">
        <v>314</v>
      </c>
    </row>
    <row r="4" spans="1:59" ht="15" x14ac:dyDescent="0.2">
      <c r="A4" s="77">
        <v>1</v>
      </c>
      <c r="B4" s="35">
        <v>1</v>
      </c>
      <c r="C4" s="169" t="s">
        <v>389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63"/>
      <c r="BC4" s="63"/>
      <c r="BE4" s="70"/>
      <c r="BF4" s="69">
        <v>2010</v>
      </c>
    </row>
    <row r="5" spans="1:59" ht="15" x14ac:dyDescent="0.2">
      <c r="A5" s="77">
        <v>1</v>
      </c>
      <c r="B5" s="35">
        <v>1</v>
      </c>
      <c r="C5" s="169" t="s">
        <v>343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63"/>
      <c r="BC5" s="63"/>
      <c r="BE5" s="70"/>
      <c r="BF5" s="69">
        <v>2011</v>
      </c>
    </row>
    <row r="6" spans="1:59" ht="25.5" customHeight="1" x14ac:dyDescent="0.2">
      <c r="A6" s="77">
        <v>1</v>
      </c>
      <c r="B6" s="35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63"/>
      <c r="BC6" s="63"/>
      <c r="BE6" s="70"/>
      <c r="BF6" s="69">
        <v>2012</v>
      </c>
    </row>
    <row r="7" spans="1:59" ht="12.75" customHeight="1" x14ac:dyDescent="0.2">
      <c r="A7" s="77">
        <v>1</v>
      </c>
      <c r="B7" s="6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63"/>
      <c r="BC7" s="63"/>
      <c r="BE7" s="70"/>
      <c r="BF7" s="69">
        <v>2013</v>
      </c>
    </row>
    <row r="8" spans="1:59" ht="25.5" customHeight="1" x14ac:dyDescent="0.2">
      <c r="A8" s="77">
        <v>1</v>
      </c>
      <c r="B8" s="1"/>
      <c r="C8" s="227" t="s">
        <v>0</v>
      </c>
      <c r="D8" s="227"/>
      <c r="E8" s="227"/>
      <c r="F8" s="227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1"/>
      <c r="BA8" s="1"/>
      <c r="BB8" s="63"/>
      <c r="BC8" s="63"/>
      <c r="BE8" s="70"/>
      <c r="BF8" s="69">
        <v>2014</v>
      </c>
    </row>
    <row r="9" spans="1:59" s="9" customFormat="1" ht="3" customHeight="1" x14ac:dyDescent="0.2">
      <c r="A9" s="78">
        <v>1</v>
      </c>
      <c r="B9" s="1">
        <v>0</v>
      </c>
      <c r="C9" s="3"/>
      <c r="D9" s="3"/>
      <c r="E9" s="3"/>
      <c r="F9" s="3"/>
      <c r="G9" s="3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1"/>
      <c r="BA9" s="1"/>
      <c r="BB9" s="63"/>
      <c r="BC9" s="63"/>
      <c r="BD9" s="63"/>
      <c r="BE9" s="70"/>
      <c r="BF9" s="69">
        <v>2015</v>
      </c>
      <c r="BG9" s="63"/>
    </row>
    <row r="10" spans="1:59" ht="25.5" customHeight="1" x14ac:dyDescent="0.2">
      <c r="A10" s="77">
        <v>1</v>
      </c>
      <c r="B10" s="1"/>
      <c r="C10" s="227" t="s">
        <v>2</v>
      </c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2" t="s">
        <v>311</v>
      </c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65"/>
      <c r="AL10" s="298"/>
      <c r="AM10" s="298"/>
      <c r="AN10" s="298"/>
      <c r="AO10" s="298"/>
      <c r="AP10" s="298"/>
      <c r="AQ10" s="298"/>
      <c r="AR10" s="298"/>
      <c r="AS10" s="298"/>
      <c r="AT10" s="298"/>
      <c r="AU10" s="298"/>
      <c r="AV10" s="298"/>
      <c r="AW10" s="298"/>
      <c r="AX10" s="298"/>
      <c r="AY10" s="298"/>
      <c r="AZ10" s="1"/>
      <c r="BA10" s="1"/>
      <c r="BB10" s="63"/>
      <c r="BC10" s="63"/>
      <c r="BE10" s="70"/>
      <c r="BF10" s="17">
        <v>1</v>
      </c>
    </row>
    <row r="11" spans="1:59" ht="20.25" customHeight="1" x14ac:dyDescent="0.2">
      <c r="A11" s="77">
        <v>39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63"/>
      <c r="BC11" s="63"/>
      <c r="BE11" s="70"/>
    </row>
    <row r="12" spans="1:59" x14ac:dyDescent="0.2">
      <c r="B12" s="1"/>
      <c r="C12" s="18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63"/>
      <c r="BC12" s="63"/>
      <c r="BE12" s="70"/>
    </row>
    <row r="13" spans="1:59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63"/>
      <c r="BC13" s="63"/>
      <c r="BE13" s="70"/>
    </row>
    <row r="14" spans="1:59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63"/>
      <c r="BC14" s="63"/>
      <c r="BE14" s="70"/>
    </row>
    <row r="15" spans="1:59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63"/>
      <c r="BC15" s="63"/>
      <c r="BE15" s="70"/>
    </row>
    <row r="16" spans="1:59" ht="25.5" customHeight="1" x14ac:dyDescent="0.2">
      <c r="B16" s="1"/>
      <c r="C16" s="234" t="s">
        <v>0</v>
      </c>
      <c r="D16" s="234"/>
      <c r="E16" s="234"/>
      <c r="F16" s="234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28" t="s">
        <v>316</v>
      </c>
      <c r="U16" s="228"/>
      <c r="V16" s="228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28" t="s">
        <v>313</v>
      </c>
      <c r="AH16" s="228"/>
      <c r="AI16" s="228"/>
      <c r="AJ16" s="228"/>
      <c r="AK16" s="228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264"/>
      <c r="AW16" s="264"/>
      <c r="AX16" s="264"/>
      <c r="AY16" s="264"/>
      <c r="AZ16" s="4"/>
      <c r="BA16" s="20"/>
      <c r="BB16" s="63"/>
      <c r="BC16" s="63"/>
      <c r="BE16" s="70"/>
      <c r="BF16" s="17">
        <v>1</v>
      </c>
    </row>
    <row r="17" spans="2:75" ht="3" customHeight="1" x14ac:dyDescent="0.2">
      <c r="B17" s="1"/>
      <c r="C17" s="3"/>
      <c r="D17" s="3"/>
      <c r="E17" s="3"/>
      <c r="F17" s="3"/>
      <c r="G17" s="3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20"/>
      <c r="BB17" s="63"/>
      <c r="BC17" s="63"/>
      <c r="BE17" s="70"/>
    </row>
    <row r="18" spans="2:75" ht="25.5" customHeight="1" x14ac:dyDescent="0.2">
      <c r="B18" s="1"/>
      <c r="C18" s="273" t="s">
        <v>381</v>
      </c>
      <c r="D18" s="273"/>
      <c r="E18" s="273"/>
      <c r="F18" s="273"/>
      <c r="G18" s="273"/>
      <c r="H18" s="273"/>
      <c r="I18" s="273"/>
      <c r="J18" s="273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5" t="s">
        <v>382</v>
      </c>
      <c r="AB18" s="215"/>
      <c r="AC18" s="215"/>
      <c r="AD18" s="215"/>
      <c r="AE18" s="215"/>
      <c r="AF18" s="215"/>
      <c r="AG18" s="299"/>
      <c r="AH18" s="299"/>
      <c r="AI18" s="299"/>
      <c r="AJ18" s="299"/>
      <c r="AK18" s="299"/>
      <c r="AL18" s="299"/>
      <c r="AM18" s="299"/>
      <c r="AN18" s="299"/>
      <c r="AO18" s="299"/>
      <c r="AP18" s="299"/>
      <c r="AQ18" s="299"/>
      <c r="AR18" s="299"/>
      <c r="AS18" s="299"/>
      <c r="AT18" s="299"/>
      <c r="AU18" s="299"/>
      <c r="AV18" s="299"/>
      <c r="AW18" s="299"/>
      <c r="AX18" s="299"/>
      <c r="AY18" s="299"/>
      <c r="AZ18" s="3"/>
      <c r="BA18" s="20"/>
      <c r="BB18" s="63"/>
      <c r="BC18" s="63"/>
      <c r="BE18" s="70"/>
    </row>
    <row r="19" spans="2:75" ht="3" customHeight="1" x14ac:dyDescent="0.2">
      <c r="B19" s="1"/>
      <c r="C19" s="13"/>
      <c r="D19" s="13"/>
      <c r="E19" s="13"/>
      <c r="F19" s="13"/>
      <c r="G19" s="13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4"/>
      <c r="AB19" s="14"/>
      <c r="AC19" s="14"/>
      <c r="AD19" s="14"/>
      <c r="AE19" s="14"/>
      <c r="AF19" s="14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3"/>
      <c r="BA19" s="20"/>
      <c r="BB19" s="63"/>
      <c r="BC19" s="63"/>
      <c r="BE19" s="70"/>
    </row>
    <row r="20" spans="2:75" ht="25.5" customHeight="1" x14ac:dyDescent="0.2">
      <c r="B20" s="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3"/>
      <c r="BA20" s="20"/>
      <c r="BB20" s="63"/>
      <c r="BC20" s="63"/>
      <c r="BE20" s="70"/>
    </row>
    <row r="21" spans="2:75" ht="7.5" customHeight="1" x14ac:dyDescent="0.2">
      <c r="B21" s="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3"/>
      <c r="BA21" s="20"/>
      <c r="BB21" s="63"/>
      <c r="BC21" s="63"/>
      <c r="BE21" s="70"/>
    </row>
    <row r="22" spans="2:75" ht="18.75" customHeight="1" x14ac:dyDescent="0.2">
      <c r="B22" s="1"/>
      <c r="C22" s="42" t="s">
        <v>333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218" t="s">
        <v>332</v>
      </c>
      <c r="AB22" s="218"/>
      <c r="AC22" s="218"/>
      <c r="AD22" s="218"/>
      <c r="AE22" s="218"/>
      <c r="AF22" s="218"/>
      <c r="AG22" s="218"/>
      <c r="AH22" s="218"/>
      <c r="AI22" s="218"/>
      <c r="AJ22" s="218"/>
      <c r="AK22" s="42"/>
      <c r="AL22" s="42" t="s">
        <v>320</v>
      </c>
      <c r="AM22" s="42"/>
      <c r="AN22" s="218" t="s">
        <v>332</v>
      </c>
      <c r="AO22" s="218"/>
      <c r="AP22" s="218"/>
      <c r="AQ22" s="218"/>
      <c r="AR22" s="218"/>
      <c r="AS22" s="218"/>
      <c r="AT22" s="218"/>
      <c r="AU22" s="218"/>
      <c r="AV22" s="218"/>
      <c r="AW22" s="218"/>
      <c r="AX22" s="42"/>
      <c r="AY22" s="42"/>
      <c r="AZ22" s="3"/>
      <c r="BA22" s="20"/>
      <c r="BB22" s="63"/>
      <c r="BC22" s="63"/>
      <c r="BE22" s="70"/>
    </row>
    <row r="23" spans="2:75" ht="5.25" customHeight="1" x14ac:dyDescent="0.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63"/>
      <c r="BC23" s="63"/>
      <c r="BE23" s="70"/>
    </row>
    <row r="24" spans="2:75" ht="6.75" customHeight="1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63"/>
      <c r="BC24" s="63"/>
      <c r="BE24" s="70"/>
    </row>
    <row r="25" spans="2:75" ht="17.25" customHeight="1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63"/>
      <c r="BC25" s="63"/>
      <c r="BE25" s="70"/>
    </row>
    <row r="26" spans="2:75" ht="20.25" customHeight="1" x14ac:dyDescent="0.2">
      <c r="B26" s="22"/>
      <c r="C26" s="221" t="s">
        <v>3</v>
      </c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16" t="s">
        <v>13</v>
      </c>
      <c r="W26" s="216"/>
      <c r="X26" s="216"/>
      <c r="Y26" s="216"/>
      <c r="Z26" s="216" t="s">
        <v>397</v>
      </c>
      <c r="AA26" s="229"/>
      <c r="AB26" s="229"/>
      <c r="AC26" s="229"/>
      <c r="AD26" s="216" t="s">
        <v>398</v>
      </c>
      <c r="AE26" s="216"/>
      <c r="AF26" s="216"/>
      <c r="AG26" s="216"/>
      <c r="AH26" s="216"/>
      <c r="AI26" s="216"/>
      <c r="AJ26" s="216"/>
      <c r="AK26" s="216" t="s">
        <v>31</v>
      </c>
      <c r="AL26" s="216"/>
      <c r="AM26" s="216"/>
      <c r="AN26" s="216"/>
      <c r="AO26" s="216"/>
      <c r="AP26" s="216"/>
      <c r="AQ26" s="216"/>
      <c r="AR26" s="216"/>
      <c r="AS26" s="294" t="s">
        <v>393</v>
      </c>
      <c r="AT26" s="294"/>
      <c r="AU26" s="294"/>
      <c r="AV26" s="294"/>
      <c r="AW26" s="294"/>
      <c r="AX26" s="294"/>
      <c r="AY26" s="294"/>
      <c r="AZ26" s="295"/>
      <c r="BA26" s="23"/>
      <c r="BC26" s="71"/>
      <c r="BD26" s="71"/>
      <c r="BE26" s="70"/>
      <c r="BS26" s="10"/>
      <c r="BU26" s="11"/>
      <c r="BW26" s="10"/>
    </row>
    <row r="27" spans="2:75" ht="15.75" customHeight="1" thickBot="1" x14ac:dyDescent="0.25">
      <c r="B27" s="30"/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3"/>
      <c r="W27" s="223"/>
      <c r="X27" s="223"/>
      <c r="Y27" s="223"/>
      <c r="Z27" s="230"/>
      <c r="AA27" s="230"/>
      <c r="AB27" s="230"/>
      <c r="AC27" s="230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96"/>
      <c r="AT27" s="296"/>
      <c r="AU27" s="296"/>
      <c r="AV27" s="296"/>
      <c r="AW27" s="296"/>
      <c r="AX27" s="296"/>
      <c r="AY27" s="296"/>
      <c r="AZ27" s="297"/>
      <c r="BA27" s="24"/>
      <c r="BB27" s="71"/>
      <c r="BC27" s="71"/>
      <c r="BD27" s="71"/>
      <c r="BE27" s="70"/>
      <c r="BS27" s="10"/>
      <c r="BT27" s="10"/>
      <c r="BU27" s="10"/>
      <c r="BW27" s="10"/>
    </row>
    <row r="28" spans="2:75" ht="15.75" customHeight="1" thickBot="1" x14ac:dyDescent="0.25">
      <c r="B28" s="45"/>
      <c r="C28" s="219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19"/>
      <c r="P28" s="19"/>
      <c r="Q28" s="19"/>
      <c r="R28" s="19"/>
      <c r="S28" s="19"/>
      <c r="T28" s="19"/>
      <c r="U28" s="19"/>
      <c r="V28" s="214" t="str">
        <f>VLOOKUP(B1,Tabelle!B$2:F$17,3)</f>
        <v>--</v>
      </c>
      <c r="W28" s="214"/>
      <c r="X28" s="214"/>
      <c r="Y28" s="214"/>
      <c r="Z28" s="274" t="str">
        <f>VLOOKUP(B1,Tabelle!B$2:F$17,4)</f>
        <v>--</v>
      </c>
      <c r="AA28" s="275"/>
      <c r="AB28" s="275"/>
      <c r="AC28" s="276"/>
      <c r="AD28" s="277" t="str">
        <f>VLOOKUP(B1,Tabelle!B$2:F$17,5)</f>
        <v>--</v>
      </c>
      <c r="AE28" s="278"/>
      <c r="AF28" s="278"/>
      <c r="AG28" s="278"/>
      <c r="AH28" s="278"/>
      <c r="AI28" s="278"/>
      <c r="AJ28" s="279"/>
      <c r="AK28" s="185">
        <v>0</v>
      </c>
      <c r="AL28" s="186"/>
      <c r="AM28" s="186"/>
      <c r="AN28" s="186"/>
      <c r="AO28" s="186"/>
      <c r="AP28" s="186"/>
      <c r="AQ28" s="186"/>
      <c r="AR28" s="187"/>
      <c r="AS28" s="262">
        <f t="shared" ref="AS28:AS33" si="0">IF(Z28="--",0,AK28*Z28)</f>
        <v>0</v>
      </c>
      <c r="AT28" s="262"/>
      <c r="AU28" s="262"/>
      <c r="AV28" s="262"/>
      <c r="AW28" s="262"/>
      <c r="AX28" s="262"/>
      <c r="AY28" s="262"/>
      <c r="AZ28" s="262"/>
      <c r="BA28" s="25"/>
      <c r="BE28" s="70"/>
    </row>
    <row r="29" spans="2:75" ht="15.75" customHeight="1" thickBot="1" x14ac:dyDescent="0.25">
      <c r="B29" s="45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P29" s="58"/>
      <c r="Q29" s="58"/>
      <c r="R29" s="58"/>
      <c r="S29" s="58"/>
      <c r="T29" s="58"/>
      <c r="U29" s="59"/>
      <c r="V29" s="214" t="str">
        <f>VLOOKUP(B2,Tabelle!B$2:F$19,3)</f>
        <v>--</v>
      </c>
      <c r="W29" s="214"/>
      <c r="X29" s="214"/>
      <c r="Y29" s="214"/>
      <c r="Z29" s="274" t="str">
        <f>VLOOKUP(B2,Tabelle!B$2:F$19,4)</f>
        <v>--</v>
      </c>
      <c r="AA29" s="275"/>
      <c r="AB29" s="275"/>
      <c r="AC29" s="276"/>
      <c r="AD29" s="277" t="str">
        <f>VLOOKUP(B2,Tabelle!B$2:F$19,5)</f>
        <v>--</v>
      </c>
      <c r="AE29" s="278"/>
      <c r="AF29" s="278"/>
      <c r="AG29" s="278"/>
      <c r="AH29" s="278"/>
      <c r="AI29" s="278"/>
      <c r="AJ29" s="279"/>
      <c r="AK29" s="185">
        <v>0</v>
      </c>
      <c r="AL29" s="186"/>
      <c r="AM29" s="186"/>
      <c r="AN29" s="186"/>
      <c r="AO29" s="186"/>
      <c r="AP29" s="186"/>
      <c r="AQ29" s="186"/>
      <c r="AR29" s="187"/>
      <c r="AS29" s="262">
        <f t="shared" si="0"/>
        <v>0</v>
      </c>
      <c r="AT29" s="262"/>
      <c r="AU29" s="262"/>
      <c r="AV29" s="262"/>
      <c r="AW29" s="262"/>
      <c r="AX29" s="262"/>
      <c r="AY29" s="262"/>
      <c r="AZ29" s="262"/>
      <c r="BA29" s="25"/>
      <c r="BE29" s="70"/>
    </row>
    <row r="30" spans="2:75" ht="15.75" customHeight="1" thickBot="1" x14ac:dyDescent="0.25">
      <c r="B30" s="45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8"/>
      <c r="P30" s="58"/>
      <c r="Q30" s="58"/>
      <c r="R30" s="58"/>
      <c r="S30" s="58"/>
      <c r="T30" s="58"/>
      <c r="U30" s="59"/>
      <c r="V30" s="214" t="str">
        <f>VLOOKUP(B3,Tabelle!B$2:F$19,3)</f>
        <v>--</v>
      </c>
      <c r="W30" s="214"/>
      <c r="X30" s="214"/>
      <c r="Y30" s="214"/>
      <c r="Z30" s="274" t="str">
        <f>VLOOKUP(B3,Tabelle!B$2:F$19,4)</f>
        <v>--</v>
      </c>
      <c r="AA30" s="275"/>
      <c r="AB30" s="275"/>
      <c r="AC30" s="276"/>
      <c r="AD30" s="277" t="str">
        <f>VLOOKUP(B3,Tabelle!B$2:F$19,5)</f>
        <v>--</v>
      </c>
      <c r="AE30" s="278"/>
      <c r="AF30" s="278"/>
      <c r="AG30" s="278"/>
      <c r="AH30" s="278"/>
      <c r="AI30" s="278"/>
      <c r="AJ30" s="279"/>
      <c r="AK30" s="185">
        <v>0</v>
      </c>
      <c r="AL30" s="186"/>
      <c r="AM30" s="186"/>
      <c r="AN30" s="186"/>
      <c r="AO30" s="186"/>
      <c r="AP30" s="186"/>
      <c r="AQ30" s="186"/>
      <c r="AR30" s="187"/>
      <c r="AS30" s="262">
        <f t="shared" si="0"/>
        <v>0</v>
      </c>
      <c r="AT30" s="262"/>
      <c r="AU30" s="262"/>
      <c r="AV30" s="262"/>
      <c r="AW30" s="262"/>
      <c r="AX30" s="262"/>
      <c r="AY30" s="262"/>
      <c r="AZ30" s="262"/>
      <c r="BA30" s="25"/>
      <c r="BE30" s="72">
        <f>SUM(AK28:AR30)</f>
        <v>0</v>
      </c>
    </row>
    <row r="31" spans="2:75" ht="15.75" customHeight="1" thickBot="1" x14ac:dyDescent="0.25">
      <c r="B31" s="45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8"/>
      <c r="P31" s="58"/>
      <c r="Q31" s="58"/>
      <c r="R31" s="58"/>
      <c r="S31" s="58"/>
      <c r="T31" s="58"/>
      <c r="U31" s="59"/>
      <c r="V31" s="265" t="str">
        <f>VLOOKUP(B4,Tabelle!B$2:F$19,3)</f>
        <v>--</v>
      </c>
      <c r="W31" s="265"/>
      <c r="X31" s="265"/>
      <c r="Y31" s="265"/>
      <c r="Z31" s="269" t="str">
        <f>VLOOKUP(B4,Tabelle!B$2:F$19,4)</f>
        <v>--</v>
      </c>
      <c r="AA31" s="270"/>
      <c r="AB31" s="270"/>
      <c r="AC31" s="271"/>
      <c r="AD31" s="266" t="str">
        <f>VLOOKUP(B4,Tabelle!B$2:F$19,5)</f>
        <v>--</v>
      </c>
      <c r="AE31" s="267"/>
      <c r="AF31" s="267"/>
      <c r="AG31" s="267"/>
      <c r="AH31" s="267"/>
      <c r="AI31" s="267"/>
      <c r="AJ31" s="268"/>
      <c r="AK31" s="185">
        <v>0</v>
      </c>
      <c r="AL31" s="186"/>
      <c r="AM31" s="186"/>
      <c r="AN31" s="186"/>
      <c r="AO31" s="186"/>
      <c r="AP31" s="186"/>
      <c r="AQ31" s="186"/>
      <c r="AR31" s="187"/>
      <c r="AS31" s="262">
        <f t="shared" si="0"/>
        <v>0</v>
      </c>
      <c r="AT31" s="262"/>
      <c r="AU31" s="262"/>
      <c r="AV31" s="262"/>
      <c r="AW31" s="262"/>
      <c r="AX31" s="262"/>
      <c r="AY31" s="262"/>
      <c r="AZ31" s="262"/>
      <c r="BA31" s="25"/>
      <c r="BE31" s="70"/>
    </row>
    <row r="32" spans="2:75" ht="15.75" customHeight="1" thickBot="1" x14ac:dyDescent="0.25">
      <c r="B32" s="45"/>
      <c r="C32" s="219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19"/>
      <c r="P32" s="19"/>
      <c r="Q32" s="19"/>
      <c r="R32" s="19"/>
      <c r="S32" s="19"/>
      <c r="T32" s="19"/>
      <c r="U32" s="19"/>
      <c r="V32" s="265" t="str">
        <f>VLOOKUP(B5,Tabelle!B$2:F$19,3)</f>
        <v>--</v>
      </c>
      <c r="W32" s="265"/>
      <c r="X32" s="265"/>
      <c r="Y32" s="265"/>
      <c r="Z32" s="269" t="str">
        <f>VLOOKUP(B5,Tabelle!B$2:F$19,4)</f>
        <v>--</v>
      </c>
      <c r="AA32" s="270"/>
      <c r="AB32" s="270"/>
      <c r="AC32" s="271"/>
      <c r="AD32" s="266" t="str">
        <f>VLOOKUP(B5,Tabelle!B$2:F$19,5)</f>
        <v>--</v>
      </c>
      <c r="AE32" s="267"/>
      <c r="AF32" s="267"/>
      <c r="AG32" s="267"/>
      <c r="AH32" s="267"/>
      <c r="AI32" s="267"/>
      <c r="AJ32" s="268"/>
      <c r="AK32" s="185">
        <v>0</v>
      </c>
      <c r="AL32" s="186"/>
      <c r="AM32" s="186"/>
      <c r="AN32" s="186"/>
      <c r="AO32" s="186"/>
      <c r="AP32" s="186"/>
      <c r="AQ32" s="186"/>
      <c r="AR32" s="187"/>
      <c r="AS32" s="262">
        <f t="shared" si="0"/>
        <v>0</v>
      </c>
      <c r="AT32" s="262"/>
      <c r="AU32" s="262"/>
      <c r="AV32" s="262"/>
      <c r="AW32" s="262"/>
      <c r="AX32" s="262"/>
      <c r="AY32" s="262"/>
      <c r="AZ32" s="262"/>
      <c r="BA32" s="26"/>
      <c r="BE32" s="70"/>
    </row>
    <row r="33" spans="1:59" ht="15.75" customHeight="1" thickBot="1" x14ac:dyDescent="0.25">
      <c r="B33" s="45"/>
      <c r="C33" s="219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19"/>
      <c r="P33" s="19"/>
      <c r="Q33" s="19"/>
      <c r="R33" s="19"/>
      <c r="S33" s="19"/>
      <c r="T33" s="19"/>
      <c r="U33" s="19"/>
      <c r="V33" s="265" t="str">
        <f>VLOOKUP(B6,Tabelle!B$2:F$19,3)</f>
        <v>--</v>
      </c>
      <c r="W33" s="265"/>
      <c r="X33" s="265"/>
      <c r="Y33" s="265"/>
      <c r="Z33" s="269" t="str">
        <f>VLOOKUP(B6,Tabelle!B$2:F$19,4)</f>
        <v>--</v>
      </c>
      <c r="AA33" s="270"/>
      <c r="AB33" s="270"/>
      <c r="AC33" s="271"/>
      <c r="AD33" s="266" t="str">
        <f>VLOOKUP(B6,Tabelle!B$2:F$19,5)</f>
        <v>--</v>
      </c>
      <c r="AE33" s="267"/>
      <c r="AF33" s="267"/>
      <c r="AG33" s="267"/>
      <c r="AH33" s="267"/>
      <c r="AI33" s="267"/>
      <c r="AJ33" s="268"/>
      <c r="AK33" s="185">
        <v>0</v>
      </c>
      <c r="AL33" s="186"/>
      <c r="AM33" s="186"/>
      <c r="AN33" s="186"/>
      <c r="AO33" s="186"/>
      <c r="AP33" s="186"/>
      <c r="AQ33" s="186"/>
      <c r="AR33" s="187"/>
      <c r="AS33" s="241">
        <f t="shared" si="0"/>
        <v>0</v>
      </c>
      <c r="AT33" s="241"/>
      <c r="AU33" s="241"/>
      <c r="AV33" s="241"/>
      <c r="AW33" s="241"/>
      <c r="AX33" s="241"/>
      <c r="AY33" s="241"/>
      <c r="AZ33" s="241"/>
      <c r="BA33" s="26"/>
      <c r="BE33" s="70"/>
    </row>
    <row r="34" spans="1:59" ht="15.75" customHeight="1" thickBo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313" t="s">
        <v>395</v>
      </c>
      <c r="Y34" s="313"/>
      <c r="Z34" s="313"/>
      <c r="AA34" s="313"/>
      <c r="AB34" s="313"/>
      <c r="AC34" s="313"/>
      <c r="AD34" s="280">
        <f>SUMPRODUCT((IF(AD28="--",0,AD28*AK28))+((IF(AD29="--",0,AD29*AK29))+((IF(AD30="--",0,AD30*AK30))+((IF(AD31="--",0,AD31*AK31))+((IF(AD32="--",0,AD32*AK32))+((IF(AD33="--",0,AD33*AK33))))))))</f>
        <v>0</v>
      </c>
      <c r="AE34" s="281"/>
      <c r="AF34" s="281"/>
      <c r="AG34" s="281"/>
      <c r="AH34" s="281"/>
      <c r="AI34" s="281"/>
      <c r="AJ34" s="282"/>
      <c r="AK34" s="284">
        <f>SUM(AK28:AR33)</f>
        <v>0</v>
      </c>
      <c r="AL34" s="284"/>
      <c r="AM34" s="284"/>
      <c r="AN34" s="284"/>
      <c r="AO34" s="284"/>
      <c r="AP34" s="284"/>
      <c r="AQ34" s="284"/>
      <c r="AR34" s="285"/>
      <c r="AS34" s="244">
        <f>SUM(AS28:AZ33)</f>
        <v>0</v>
      </c>
      <c r="AT34" s="245"/>
      <c r="AU34" s="245"/>
      <c r="AV34" s="245"/>
      <c r="AW34" s="245"/>
      <c r="AX34" s="245"/>
      <c r="AY34" s="245"/>
      <c r="AZ34" s="246"/>
      <c r="BA34" s="27"/>
      <c r="BE34" s="70"/>
    </row>
    <row r="35" spans="1:59" ht="15.75" hidden="1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28"/>
      <c r="AT35" s="28"/>
      <c r="AU35" s="28"/>
      <c r="AV35" s="28"/>
      <c r="AW35" s="28"/>
      <c r="AX35" s="28"/>
      <c r="AY35" s="28"/>
      <c r="AZ35" s="28"/>
      <c r="BA35" s="1"/>
      <c r="BE35" s="70"/>
    </row>
    <row r="36" spans="1:59" ht="15.75" hidden="1" customHeight="1" x14ac:dyDescent="0.2">
      <c r="B36" s="33"/>
      <c r="C36" s="272" t="s">
        <v>312</v>
      </c>
      <c r="D36" s="272"/>
      <c r="E36" s="272"/>
      <c r="F36" s="272"/>
      <c r="G36" s="272"/>
      <c r="H36" s="272"/>
      <c r="I36" s="272"/>
      <c r="J36" s="272"/>
      <c r="K36" s="272"/>
      <c r="L36" s="43"/>
      <c r="M36" s="56" t="s">
        <v>331</v>
      </c>
      <c r="N36" s="53"/>
      <c r="O36" s="53"/>
      <c r="P36" s="53"/>
      <c r="Q36" s="53"/>
      <c r="R36" s="53"/>
      <c r="S36" s="53"/>
      <c r="T36" s="53"/>
      <c r="U36" s="53"/>
      <c r="V36" s="53"/>
      <c r="W36" s="54"/>
      <c r="X36" s="54"/>
      <c r="Y36" s="54"/>
      <c r="Z36" s="54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1"/>
      <c r="BE36" s="70"/>
    </row>
    <row r="37" spans="1:59" ht="20.25" hidden="1" customHeight="1" x14ac:dyDescent="0.2">
      <c r="B37" s="252" t="s">
        <v>24</v>
      </c>
      <c r="C37" s="216"/>
      <c r="D37" s="216"/>
      <c r="E37" s="216"/>
      <c r="F37" s="216"/>
      <c r="G37" s="216"/>
      <c r="H37" s="216"/>
      <c r="I37" s="216"/>
      <c r="J37" s="242" t="s">
        <v>17</v>
      </c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 t="s">
        <v>27</v>
      </c>
      <c r="W37" s="242"/>
      <c r="X37" s="242"/>
      <c r="Y37" s="242"/>
      <c r="Z37" s="242" t="s">
        <v>22</v>
      </c>
      <c r="AA37" s="242"/>
      <c r="AB37" s="242" t="s">
        <v>317</v>
      </c>
      <c r="AC37" s="250"/>
      <c r="AD37" s="250"/>
      <c r="AE37" s="250"/>
      <c r="AF37" s="250"/>
      <c r="AG37" s="250"/>
      <c r="AH37" s="250"/>
      <c r="AI37" s="250"/>
      <c r="AJ37" s="259" t="s">
        <v>30</v>
      </c>
      <c r="AK37" s="260"/>
      <c r="AL37" s="260"/>
      <c r="AM37" s="260"/>
      <c r="AN37" s="254" t="s">
        <v>318</v>
      </c>
      <c r="AO37" s="255"/>
      <c r="AP37" s="255"/>
      <c r="AQ37" s="255"/>
      <c r="AR37" s="255"/>
      <c r="AS37" s="224" t="s">
        <v>341</v>
      </c>
      <c r="AT37" s="216"/>
      <c r="AU37" s="216"/>
      <c r="AV37" s="216"/>
      <c r="AW37" s="216"/>
      <c r="AX37" s="216"/>
      <c r="AY37" s="216"/>
      <c r="AZ37" s="216"/>
      <c r="BA37" s="45"/>
      <c r="BE37" s="70"/>
    </row>
    <row r="38" spans="1:59" ht="15.75" hidden="1" customHeight="1" thickBot="1" x14ac:dyDescent="0.25">
      <c r="B38" s="253"/>
      <c r="C38" s="217"/>
      <c r="D38" s="217"/>
      <c r="E38" s="217"/>
      <c r="F38" s="217"/>
      <c r="G38" s="217"/>
      <c r="H38" s="217"/>
      <c r="I38" s="217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51"/>
      <c r="AC38" s="251"/>
      <c r="AD38" s="251"/>
      <c r="AE38" s="251"/>
      <c r="AF38" s="251"/>
      <c r="AG38" s="251"/>
      <c r="AH38" s="251"/>
      <c r="AI38" s="251"/>
      <c r="AJ38" s="261"/>
      <c r="AK38" s="261"/>
      <c r="AL38" s="261"/>
      <c r="AM38" s="261"/>
      <c r="AN38" s="255"/>
      <c r="AO38" s="255"/>
      <c r="AP38" s="255"/>
      <c r="AQ38" s="255"/>
      <c r="AR38" s="255"/>
      <c r="AS38" s="217"/>
      <c r="AT38" s="217"/>
      <c r="AU38" s="217"/>
      <c r="AV38" s="217"/>
      <c r="AW38" s="217"/>
      <c r="AX38" s="217"/>
      <c r="AY38" s="217"/>
      <c r="AZ38" s="217"/>
      <c r="BA38" s="45"/>
      <c r="BE38" s="70"/>
    </row>
    <row r="39" spans="1:59" ht="15.75" hidden="1" customHeight="1" thickBot="1" x14ac:dyDescent="0.25">
      <c r="B39" s="205"/>
      <c r="C39" s="206"/>
      <c r="D39" s="206"/>
      <c r="E39" s="206"/>
      <c r="F39" s="206"/>
      <c r="G39" s="206"/>
      <c r="H39" s="206"/>
      <c r="I39" s="207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185"/>
      <c r="W39" s="186"/>
      <c r="X39" s="186"/>
      <c r="Y39" s="187"/>
      <c r="Z39" s="188">
        <f>VLOOKUP(A1,Tabelle!B$20:F$23,4)</f>
        <v>0</v>
      </c>
      <c r="AA39" s="189"/>
      <c r="AB39" s="195" t="str">
        <f>VLOOKUP(A1,Tabelle!B$20:F$23,3)</f>
        <v>Basis - Anzahl Pflanzen / ha</v>
      </c>
      <c r="AC39" s="196"/>
      <c r="AD39" s="196"/>
      <c r="AE39" s="196"/>
      <c r="AF39" s="196"/>
      <c r="AG39" s="196"/>
      <c r="AH39" s="196"/>
      <c r="AI39" s="197"/>
      <c r="AJ39" s="198" t="str">
        <f>IF(V39="","--",Tabelle!F$20*V39)</f>
        <v>--</v>
      </c>
      <c r="AK39" s="199"/>
      <c r="AL39" s="199"/>
      <c r="AM39" s="200"/>
      <c r="AN39" s="175" t="str">
        <f>AJ39</f>
        <v>--</v>
      </c>
      <c r="AO39" s="176"/>
      <c r="AP39" s="176"/>
      <c r="AQ39" s="176"/>
      <c r="AR39" s="177"/>
      <c r="AS39" s="256" t="str">
        <f>IF(B39="","",AN39*AB39)</f>
        <v/>
      </c>
      <c r="AT39" s="257"/>
      <c r="AU39" s="257"/>
      <c r="AV39" s="257"/>
      <c r="AW39" s="257"/>
      <c r="AX39" s="257"/>
      <c r="AY39" s="257"/>
      <c r="AZ39" s="203"/>
      <c r="BA39" s="45"/>
      <c r="BE39" s="70"/>
    </row>
    <row r="40" spans="1:59" ht="15.75" hidden="1" customHeight="1" thickBot="1" x14ac:dyDescent="0.25">
      <c r="B40" s="205"/>
      <c r="C40" s="206"/>
      <c r="D40" s="206"/>
      <c r="E40" s="206"/>
      <c r="F40" s="206"/>
      <c r="G40" s="206"/>
      <c r="H40" s="206"/>
      <c r="I40" s="207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185"/>
      <c r="W40" s="186"/>
      <c r="X40" s="186"/>
      <c r="Y40" s="187"/>
      <c r="Z40" s="188">
        <f>VLOOKUP(A2,Tabelle!B$20:F$23,4)</f>
        <v>0</v>
      </c>
      <c r="AA40" s="189"/>
      <c r="AB40" s="195" t="str">
        <f>VLOOKUP(A2,Tabelle!B$20:F$23,3)</f>
        <v>Basis - Anzahl Pflanzen / ha</v>
      </c>
      <c r="AC40" s="196"/>
      <c r="AD40" s="196"/>
      <c r="AE40" s="196"/>
      <c r="AF40" s="196"/>
      <c r="AG40" s="196"/>
      <c r="AH40" s="196"/>
      <c r="AI40" s="197"/>
      <c r="AJ40" s="198" t="str">
        <f>IF(V40="","--",Tabelle!F$20*V40)</f>
        <v>--</v>
      </c>
      <c r="AK40" s="199"/>
      <c r="AL40" s="199"/>
      <c r="AM40" s="200"/>
      <c r="AN40" s="175" t="str">
        <f>AJ40</f>
        <v>--</v>
      </c>
      <c r="AO40" s="176"/>
      <c r="AP40" s="176"/>
      <c r="AQ40" s="176"/>
      <c r="AR40" s="177"/>
      <c r="AS40" s="203" t="str">
        <f>IF(B40="","",AN40*AB40)</f>
        <v/>
      </c>
      <c r="AT40" s="204"/>
      <c r="AU40" s="204"/>
      <c r="AV40" s="204"/>
      <c r="AW40" s="204"/>
      <c r="AX40" s="204"/>
      <c r="AY40" s="204"/>
      <c r="AZ40" s="204"/>
      <c r="BA40" s="45"/>
      <c r="BE40" s="70"/>
    </row>
    <row r="41" spans="1:59" ht="15.75" hidden="1" customHeight="1" thickBot="1" x14ac:dyDescent="0.25">
      <c r="B41" s="205"/>
      <c r="C41" s="206"/>
      <c r="D41" s="206"/>
      <c r="E41" s="206"/>
      <c r="F41" s="206"/>
      <c r="G41" s="206"/>
      <c r="H41" s="206"/>
      <c r="I41" s="207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185"/>
      <c r="W41" s="186"/>
      <c r="X41" s="186"/>
      <c r="Y41" s="187"/>
      <c r="Z41" s="188">
        <f>VLOOKUP(A3,Tabelle!B$20:F$23,4)</f>
        <v>0</v>
      </c>
      <c r="AA41" s="189"/>
      <c r="AB41" s="195" t="str">
        <f>VLOOKUP(A3,Tabelle!B$20:F$23,3)</f>
        <v>Basis - Anzahl Pflanzen / ha</v>
      </c>
      <c r="AC41" s="196"/>
      <c r="AD41" s="196"/>
      <c r="AE41" s="196"/>
      <c r="AF41" s="196"/>
      <c r="AG41" s="196"/>
      <c r="AH41" s="196"/>
      <c r="AI41" s="197"/>
      <c r="AJ41" s="198" t="str">
        <f>IF(V41="","--",Tabelle!F$20*V41)</f>
        <v>--</v>
      </c>
      <c r="AK41" s="199"/>
      <c r="AL41" s="199"/>
      <c r="AM41" s="200"/>
      <c r="AN41" s="175" t="str">
        <f>AJ41</f>
        <v>--</v>
      </c>
      <c r="AO41" s="176"/>
      <c r="AP41" s="176"/>
      <c r="AQ41" s="176"/>
      <c r="AR41" s="177"/>
      <c r="AS41" s="203" t="str">
        <f>IF(B41="","",AN41*AB41)</f>
        <v/>
      </c>
      <c r="AT41" s="204"/>
      <c r="AU41" s="204"/>
      <c r="AV41" s="204"/>
      <c r="AW41" s="204"/>
      <c r="AX41" s="204"/>
      <c r="AY41" s="204"/>
      <c r="AZ41" s="204"/>
      <c r="BA41" s="45"/>
      <c r="BE41" s="70"/>
    </row>
    <row r="42" spans="1:59" ht="15.75" hidden="1" customHeight="1" thickBot="1" x14ac:dyDescent="0.25">
      <c r="B42" s="205"/>
      <c r="C42" s="206"/>
      <c r="D42" s="206"/>
      <c r="E42" s="206"/>
      <c r="F42" s="206"/>
      <c r="G42" s="206"/>
      <c r="H42" s="206"/>
      <c r="I42" s="207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185"/>
      <c r="W42" s="186"/>
      <c r="X42" s="186"/>
      <c r="Y42" s="187"/>
      <c r="Z42" s="188">
        <f>VLOOKUP(A4,Tabelle!B$20:F$23,4)</f>
        <v>0</v>
      </c>
      <c r="AA42" s="189"/>
      <c r="AB42" s="195" t="str">
        <f>VLOOKUP(A4,Tabelle!B$20:F$23,3)</f>
        <v>Basis - Anzahl Pflanzen / ha</v>
      </c>
      <c r="AC42" s="196"/>
      <c r="AD42" s="196"/>
      <c r="AE42" s="196"/>
      <c r="AF42" s="196"/>
      <c r="AG42" s="196"/>
      <c r="AH42" s="196"/>
      <c r="AI42" s="197"/>
      <c r="AJ42" s="198" t="str">
        <f>IF(V42="","--",Tabelle!F$20*V42)</f>
        <v>--</v>
      </c>
      <c r="AK42" s="199"/>
      <c r="AL42" s="199"/>
      <c r="AM42" s="200"/>
      <c r="AN42" s="175" t="str">
        <f>AJ42</f>
        <v>--</v>
      </c>
      <c r="AO42" s="176"/>
      <c r="AP42" s="176"/>
      <c r="AQ42" s="176"/>
      <c r="AR42" s="177"/>
      <c r="AS42" s="203" t="str">
        <f>IF(B42="","",AN42*AB42)</f>
        <v/>
      </c>
      <c r="AT42" s="204"/>
      <c r="AU42" s="204"/>
      <c r="AV42" s="204"/>
      <c r="AW42" s="204"/>
      <c r="AX42" s="204"/>
      <c r="AY42" s="204"/>
      <c r="AZ42" s="204"/>
      <c r="BA42" s="45"/>
      <c r="BE42" s="70"/>
    </row>
    <row r="43" spans="1:59" ht="15.75" hidden="1" customHeight="1" thickBot="1" x14ac:dyDescent="0.25">
      <c r="B43" s="205"/>
      <c r="C43" s="206"/>
      <c r="D43" s="206"/>
      <c r="E43" s="206"/>
      <c r="F43" s="206"/>
      <c r="G43" s="206"/>
      <c r="H43" s="206"/>
      <c r="I43" s="300"/>
      <c r="J43" s="32"/>
      <c r="K43" s="32"/>
      <c r="L43" s="32"/>
      <c r="M43" s="32"/>
      <c r="N43" s="32"/>
      <c r="O43" s="32"/>
      <c r="P43" s="32"/>
      <c r="Q43" s="32"/>
      <c r="R43" s="32"/>
      <c r="S43" s="29"/>
      <c r="T43" s="29"/>
      <c r="U43" s="29"/>
      <c r="V43" s="291"/>
      <c r="W43" s="292"/>
      <c r="X43" s="292"/>
      <c r="Y43" s="293"/>
      <c r="Z43" s="289">
        <f>VLOOKUP(A5,Tabelle!B$20:F$23,4)</f>
        <v>0</v>
      </c>
      <c r="AA43" s="290"/>
      <c r="AB43" s="307" t="str">
        <f>VLOOKUP(A5,Tabelle!B$20:F$23,3)</f>
        <v>Basis - Anzahl Pflanzen / ha</v>
      </c>
      <c r="AC43" s="308"/>
      <c r="AD43" s="308"/>
      <c r="AE43" s="308"/>
      <c r="AF43" s="308"/>
      <c r="AG43" s="308"/>
      <c r="AH43" s="308"/>
      <c r="AI43" s="309"/>
      <c r="AJ43" s="310" t="str">
        <f>IF(V43="","--",Tabelle!F$20*V43)</f>
        <v>--</v>
      </c>
      <c r="AK43" s="311"/>
      <c r="AL43" s="311"/>
      <c r="AM43" s="312"/>
      <c r="AN43" s="302" t="str">
        <f>AJ43</f>
        <v>--</v>
      </c>
      <c r="AO43" s="303"/>
      <c r="AP43" s="303"/>
      <c r="AQ43" s="303"/>
      <c r="AR43" s="304"/>
      <c r="AS43" s="305" t="str">
        <f>IF(B43="","",AN43*AB43)</f>
        <v/>
      </c>
      <c r="AT43" s="306"/>
      <c r="AU43" s="306"/>
      <c r="AV43" s="306"/>
      <c r="AW43" s="306"/>
      <c r="AX43" s="306"/>
      <c r="AY43" s="306"/>
      <c r="AZ43" s="306"/>
      <c r="BA43" s="45"/>
      <c r="BE43" s="70"/>
    </row>
    <row r="44" spans="1:59" s="34" customFormat="1" ht="20.25" hidden="1" customHeight="1" x14ac:dyDescent="0.2">
      <c r="A44" s="37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81"/>
      <c r="V44" s="82"/>
      <c r="W44" s="82"/>
      <c r="X44" s="82"/>
      <c r="Y44" s="82"/>
      <c r="Z44" s="80" t="str">
        <f>IF(V44=0,"",(IF(V44&lt;0.1,"Mindestausmaß kleiner 0,1 ha
!!  Keine Förderung  !!","")))</f>
        <v/>
      </c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3"/>
      <c r="AM44" s="83"/>
      <c r="AN44" s="79">
        <f>SUM(AN39:AR43)</f>
        <v>0</v>
      </c>
      <c r="AO44" s="79"/>
      <c r="AP44" s="79"/>
      <c r="AQ44" s="79"/>
      <c r="AR44" s="79"/>
      <c r="AS44" s="84">
        <f>IF(V44&lt;0.1,0,SUM(AS39:AZ43))</f>
        <v>0</v>
      </c>
      <c r="AT44" s="85"/>
      <c r="AU44" s="85"/>
      <c r="AV44" s="85"/>
      <c r="AW44" s="85"/>
      <c r="AX44" s="85"/>
      <c r="AY44" s="85"/>
      <c r="AZ44" s="85"/>
      <c r="BA44" s="60"/>
      <c r="BB44" s="73"/>
      <c r="BC44" s="73"/>
      <c r="BD44" s="73"/>
      <c r="BE44" s="70"/>
      <c r="BF44" s="73"/>
      <c r="BG44" s="73"/>
    </row>
    <row r="45" spans="1:59" ht="20.25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39"/>
      <c r="W45" s="7"/>
      <c r="X45" s="7"/>
      <c r="Y45" s="7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E45" s="70"/>
    </row>
    <row r="46" spans="1:59" ht="15.75" customHeight="1" x14ac:dyDescent="0.2">
      <c r="B46" s="1"/>
      <c r="C46" s="170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62"/>
      <c r="W46" s="301" t="s">
        <v>373</v>
      </c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/>
      <c r="AO46" s="301"/>
      <c r="AP46" s="301"/>
      <c r="AQ46" s="301"/>
      <c r="AR46" s="301"/>
      <c r="AS46" s="301"/>
      <c r="AT46" s="301"/>
      <c r="AU46" s="301"/>
      <c r="AV46" s="301"/>
      <c r="AW46" s="301"/>
      <c r="AX46" s="301"/>
      <c r="AY46" s="301"/>
      <c r="AZ46" s="1"/>
      <c r="BA46" s="1"/>
      <c r="BE46" s="70"/>
    </row>
    <row r="47" spans="1:59" ht="15.75" customHeight="1" x14ac:dyDescent="0.2">
      <c r="B47" s="1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62"/>
      <c r="W47" s="68"/>
      <c r="X47" s="68"/>
      <c r="Y47" s="68"/>
      <c r="Z47" s="68"/>
      <c r="AA47" s="68"/>
      <c r="AB47" s="68"/>
      <c r="AC47" s="68"/>
      <c r="AD47" s="68"/>
      <c r="AE47" s="68"/>
      <c r="AF47" s="286"/>
      <c r="AG47" s="287"/>
      <c r="AH47" s="287"/>
      <c r="AI47" s="28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286"/>
      <c r="AW47" s="287"/>
      <c r="AX47" s="287"/>
      <c r="AY47" s="288"/>
      <c r="AZ47" s="1"/>
      <c r="BA47" s="1"/>
      <c r="BE47" s="70">
        <v>1</v>
      </c>
      <c r="BF47" s="17">
        <v>1</v>
      </c>
    </row>
    <row r="48" spans="1:59" ht="15.75" customHeight="1" x14ac:dyDescent="0.2">
      <c r="B48" s="1"/>
      <c r="C48" s="263"/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62"/>
      <c r="W48" s="68"/>
      <c r="X48" s="68"/>
      <c r="Y48" s="68"/>
      <c r="Z48" s="68"/>
      <c r="AA48" s="68"/>
      <c r="AB48" s="68"/>
      <c r="AC48" s="68"/>
      <c r="AD48" s="68"/>
      <c r="AE48" s="68"/>
      <c r="AF48" s="286"/>
      <c r="AG48" s="287"/>
      <c r="AH48" s="287"/>
      <c r="AI48" s="28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286"/>
      <c r="AW48" s="287"/>
      <c r="AX48" s="287"/>
      <c r="AY48" s="288"/>
      <c r="AZ48" s="1"/>
      <c r="BA48" s="1"/>
      <c r="BE48" s="70">
        <v>1</v>
      </c>
      <c r="BF48" s="17">
        <v>1</v>
      </c>
    </row>
    <row r="49" spans="1:59" ht="15.75" customHeight="1" x14ac:dyDescent="0.2">
      <c r="B49" s="1"/>
      <c r="C49" s="263"/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62"/>
      <c r="W49" s="68"/>
      <c r="X49" s="68"/>
      <c r="Y49" s="68"/>
      <c r="Z49" s="68"/>
      <c r="AA49" s="68"/>
      <c r="AB49" s="68"/>
      <c r="AC49" s="68"/>
      <c r="AD49" s="68"/>
      <c r="AE49" s="68"/>
      <c r="AF49" s="286"/>
      <c r="AG49" s="287"/>
      <c r="AH49" s="287"/>
      <c r="AI49" s="28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286"/>
      <c r="AW49" s="287"/>
      <c r="AX49" s="287"/>
      <c r="AY49" s="288"/>
      <c r="AZ49" s="1"/>
      <c r="BA49" s="1"/>
      <c r="BE49" s="70">
        <v>1</v>
      </c>
      <c r="BF49" s="17">
        <v>1</v>
      </c>
    </row>
    <row r="50" spans="1:59" ht="15.75" customHeight="1" x14ac:dyDescent="0.2">
      <c r="B50" s="1"/>
      <c r="C50" s="263"/>
      <c r="D50" s="263"/>
      <c r="E50" s="263"/>
      <c r="F50" s="263"/>
      <c r="G50" s="263"/>
      <c r="H50" s="263"/>
      <c r="I50" s="263"/>
      <c r="J50" s="263"/>
      <c r="K50" s="263"/>
      <c r="L50" s="263"/>
      <c r="M50" s="263"/>
      <c r="N50" s="263"/>
      <c r="O50" s="263"/>
      <c r="P50" s="263"/>
      <c r="Q50" s="263"/>
      <c r="R50" s="263"/>
      <c r="S50" s="263"/>
      <c r="T50" s="263"/>
      <c r="U50" s="263"/>
      <c r="V50" s="62"/>
      <c r="W50" s="68"/>
      <c r="X50" s="68"/>
      <c r="Y50" s="68"/>
      <c r="Z50" s="68"/>
      <c r="AA50" s="68"/>
      <c r="AB50" s="68"/>
      <c r="AC50" s="68"/>
      <c r="AD50" s="68"/>
      <c r="AE50" s="68"/>
      <c r="AF50" s="286"/>
      <c r="AG50" s="287"/>
      <c r="AH50" s="287"/>
      <c r="AI50" s="28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286"/>
      <c r="AW50" s="287"/>
      <c r="AX50" s="287"/>
      <c r="AY50" s="288"/>
      <c r="AZ50" s="1"/>
      <c r="BA50" s="1"/>
      <c r="BE50" s="70">
        <v>1</v>
      </c>
      <c r="BF50" s="17">
        <v>1</v>
      </c>
    </row>
    <row r="51" spans="1:59" ht="15.75" customHeight="1" x14ac:dyDescent="0.2">
      <c r="B51" s="1"/>
      <c r="C51" s="263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62"/>
      <c r="W51" s="68"/>
      <c r="X51" s="68"/>
      <c r="Y51" s="68"/>
      <c r="Z51" s="68"/>
      <c r="AA51" s="68"/>
      <c r="AB51" s="68"/>
      <c r="AC51" s="68"/>
      <c r="AD51" s="68"/>
      <c r="AE51" s="68"/>
      <c r="AF51" s="286"/>
      <c r="AG51" s="287"/>
      <c r="AH51" s="287"/>
      <c r="AI51" s="28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286"/>
      <c r="AW51" s="287"/>
      <c r="AX51" s="287"/>
      <c r="AY51" s="288"/>
      <c r="AZ51" s="1"/>
      <c r="BA51" s="1"/>
      <c r="BE51" s="70">
        <v>1</v>
      </c>
      <c r="BF51" s="17">
        <v>1</v>
      </c>
    </row>
    <row r="52" spans="1:59" ht="15.75" customHeight="1" x14ac:dyDescent="0.2">
      <c r="B52" s="1"/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62"/>
      <c r="W52" s="68"/>
      <c r="X52" s="68"/>
      <c r="Y52" s="68"/>
      <c r="Z52" s="68"/>
      <c r="AA52" s="68"/>
      <c r="AB52" s="68"/>
      <c r="AC52" s="68"/>
      <c r="AD52" s="68"/>
      <c r="AE52" s="68"/>
      <c r="AF52" s="286"/>
      <c r="AG52" s="287"/>
      <c r="AH52" s="287"/>
      <c r="AI52" s="28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286"/>
      <c r="AW52" s="287"/>
      <c r="AX52" s="287"/>
      <c r="AY52" s="288"/>
      <c r="AZ52" s="1"/>
      <c r="BA52" s="1"/>
      <c r="BC52" s="74">
        <f>SUM(AF47:AI52,AV47:AY52)</f>
        <v>0</v>
      </c>
      <c r="BE52" s="70">
        <v>1</v>
      </c>
      <c r="BF52" s="17">
        <v>1</v>
      </c>
    </row>
    <row r="53" spans="1:59" ht="20.25" customHeight="1" x14ac:dyDescent="0.2">
      <c r="B53" s="1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1"/>
      <c r="W53" s="76" t="str">
        <f>IF(BE30&lt;BC52,"Pflanzenaufteilung: zu viele Pflanzen",IF(BE30&gt;BC52,"Pflanzenaufteilung: zu wenig Pflanzen","Aufforstung/Nachbesserung: Aufteilung ok"))</f>
        <v>Aufforstung/Nachbesserung: Aufteilung ok</v>
      </c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1"/>
      <c r="BA53" s="1"/>
      <c r="BE53" s="70"/>
    </row>
    <row r="54" spans="1:59" ht="20.25" customHeight="1" x14ac:dyDescent="0.2">
      <c r="B54" s="1"/>
      <c r="C54" s="263"/>
      <c r="D54" s="263"/>
      <c r="E54" s="263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  <c r="T54" s="263"/>
      <c r="U54" s="263"/>
      <c r="V54" s="1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  <c r="AK54" s="249"/>
      <c r="AL54" s="249"/>
      <c r="AM54" s="249"/>
      <c r="AN54" s="249"/>
      <c r="AO54" s="249"/>
      <c r="AP54" s="249"/>
      <c r="AQ54" s="249"/>
      <c r="AR54" s="249"/>
      <c r="AS54" s="249"/>
      <c r="AT54" s="249"/>
      <c r="AU54" s="249"/>
      <c r="AV54" s="249"/>
      <c r="AW54" s="249"/>
      <c r="AX54" s="249"/>
      <c r="AY54" s="249"/>
      <c r="AZ54" s="249"/>
      <c r="BA54" s="1"/>
      <c r="BE54" s="70"/>
    </row>
    <row r="55" spans="1:59" s="12" customFormat="1" x14ac:dyDescent="0.2">
      <c r="A55" s="36"/>
      <c r="B55" s="2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2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49"/>
      <c r="AJ55" s="249"/>
      <c r="AK55" s="249"/>
      <c r="AL55" s="249"/>
      <c r="AM55" s="249"/>
      <c r="AN55" s="249"/>
      <c r="AO55" s="249"/>
      <c r="AP55" s="249"/>
      <c r="AQ55" s="249"/>
      <c r="AR55" s="249"/>
      <c r="AS55" s="249"/>
      <c r="AT55" s="249"/>
      <c r="AU55" s="249"/>
      <c r="AV55" s="249"/>
      <c r="AW55" s="249"/>
      <c r="AX55" s="249"/>
      <c r="AY55" s="249"/>
      <c r="AZ55" s="249"/>
      <c r="BA55" s="2"/>
      <c r="BB55" s="75"/>
      <c r="BC55" s="75"/>
      <c r="BD55" s="75"/>
      <c r="BE55" s="70"/>
      <c r="BF55" s="75"/>
      <c r="BG55" s="75"/>
    </row>
    <row r="56" spans="1:59" x14ac:dyDescent="0.2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" t="s">
        <v>19</v>
      </c>
      <c r="Y56" s="2"/>
      <c r="Z56" s="283" t="s">
        <v>322</v>
      </c>
      <c r="AA56" s="283"/>
      <c r="AB56" s="283"/>
      <c r="AC56" s="283"/>
      <c r="AD56" s="283"/>
      <c r="AE56" s="283"/>
      <c r="AF56" s="283"/>
      <c r="AG56" s="283"/>
      <c r="AH56" s="283"/>
      <c r="AI56" s="283"/>
      <c r="AJ56" s="283"/>
      <c r="AK56" s="283"/>
      <c r="AL56" s="283"/>
      <c r="AM56" s="283"/>
      <c r="AN56" s="283"/>
      <c r="AO56" s="283"/>
      <c r="AP56" s="283"/>
      <c r="AQ56" s="283"/>
      <c r="AR56" s="283"/>
      <c r="AS56" s="283"/>
      <c r="AT56" s="283"/>
      <c r="AU56" s="283"/>
      <c r="AV56" s="283"/>
      <c r="AW56" s="283"/>
      <c r="AX56" s="283"/>
      <c r="AY56" s="283"/>
      <c r="AZ56" s="283"/>
      <c r="BA56" s="21"/>
      <c r="BE56" s="70"/>
    </row>
    <row r="57" spans="1:59" x14ac:dyDescent="0.2">
      <c r="BE57" s="70"/>
    </row>
    <row r="58" spans="1:59" x14ac:dyDescent="0.2">
      <c r="BE58" s="70"/>
    </row>
    <row r="59" spans="1:59" x14ac:dyDescent="0.2">
      <c r="BE59" s="70"/>
    </row>
    <row r="60" spans="1:59" x14ac:dyDescent="0.2">
      <c r="BE60" s="70"/>
    </row>
    <row r="61" spans="1:59" x14ac:dyDescent="0.2">
      <c r="BE61" s="70"/>
    </row>
    <row r="62" spans="1:59" x14ac:dyDescent="0.2">
      <c r="BE62" s="70"/>
    </row>
    <row r="63" spans="1:59" x14ac:dyDescent="0.2">
      <c r="BE63" s="70"/>
    </row>
    <row r="64" spans="1:59" x14ac:dyDescent="0.2">
      <c r="BE64" s="70"/>
    </row>
    <row r="65" spans="57:57" x14ac:dyDescent="0.2">
      <c r="BE65" s="70"/>
    </row>
    <row r="66" spans="57:57" x14ac:dyDescent="0.2">
      <c r="BE66" s="70"/>
    </row>
    <row r="67" spans="57:57" x14ac:dyDescent="0.2">
      <c r="BE67" s="70"/>
    </row>
    <row r="68" spans="57:57" x14ac:dyDescent="0.2">
      <c r="BE68" s="70"/>
    </row>
    <row r="69" spans="57:57" x14ac:dyDescent="0.2">
      <c r="BE69" s="70"/>
    </row>
    <row r="70" spans="57:57" x14ac:dyDescent="0.2">
      <c r="BE70" s="70"/>
    </row>
    <row r="71" spans="57:57" x14ac:dyDescent="0.2">
      <c r="BE71" s="70"/>
    </row>
    <row r="72" spans="57:57" x14ac:dyDescent="0.2">
      <c r="BE72" s="70"/>
    </row>
    <row r="73" spans="57:57" x14ac:dyDescent="0.2">
      <c r="BE73" s="70"/>
    </row>
    <row r="74" spans="57:57" x14ac:dyDescent="0.2">
      <c r="BE74" s="70"/>
    </row>
    <row r="75" spans="57:57" x14ac:dyDescent="0.2">
      <c r="BE75" s="70"/>
    </row>
    <row r="76" spans="57:57" x14ac:dyDescent="0.2">
      <c r="BE76" s="70"/>
    </row>
    <row r="77" spans="57:57" x14ac:dyDescent="0.2">
      <c r="BE77" s="70"/>
    </row>
    <row r="78" spans="57:57" x14ac:dyDescent="0.2">
      <c r="BE78" s="70"/>
    </row>
    <row r="79" spans="57:57" x14ac:dyDescent="0.2">
      <c r="BE79" s="70"/>
    </row>
    <row r="80" spans="57:57" x14ac:dyDescent="0.2">
      <c r="BE80" s="70"/>
    </row>
    <row r="81" spans="57:57" x14ac:dyDescent="0.2">
      <c r="BE81" s="70"/>
    </row>
    <row r="82" spans="57:57" x14ac:dyDescent="0.2">
      <c r="BE82" s="70"/>
    </row>
    <row r="83" spans="57:57" x14ac:dyDescent="0.2">
      <c r="BE83" s="70"/>
    </row>
    <row r="84" spans="57:57" x14ac:dyDescent="0.2">
      <c r="BE84" s="70"/>
    </row>
    <row r="85" spans="57:57" x14ac:dyDescent="0.2">
      <c r="BE85" s="70"/>
    </row>
    <row r="86" spans="57:57" x14ac:dyDescent="0.2">
      <c r="BE86" s="70"/>
    </row>
    <row r="87" spans="57:57" x14ac:dyDescent="0.2">
      <c r="BE87" s="70"/>
    </row>
    <row r="88" spans="57:57" x14ac:dyDescent="0.2">
      <c r="BE88" s="70"/>
    </row>
    <row r="89" spans="57:57" x14ac:dyDescent="0.2">
      <c r="BE89" s="70"/>
    </row>
    <row r="90" spans="57:57" x14ac:dyDescent="0.2">
      <c r="BE90" s="70"/>
    </row>
    <row r="91" spans="57:57" x14ac:dyDescent="0.2">
      <c r="BE91" s="70"/>
    </row>
    <row r="92" spans="57:57" x14ac:dyDescent="0.2">
      <c r="BE92" s="70"/>
    </row>
    <row r="93" spans="57:57" x14ac:dyDescent="0.2">
      <c r="BE93" s="70"/>
    </row>
    <row r="94" spans="57:57" x14ac:dyDescent="0.2">
      <c r="BE94" s="70"/>
    </row>
    <row r="95" spans="57:57" x14ac:dyDescent="0.2">
      <c r="BE95" s="70"/>
    </row>
    <row r="96" spans="57:57" x14ac:dyDescent="0.2">
      <c r="BE96" s="70"/>
    </row>
    <row r="97" spans="57:57" x14ac:dyDescent="0.2">
      <c r="BE97" s="70"/>
    </row>
    <row r="98" spans="57:57" x14ac:dyDescent="0.2">
      <c r="BE98" s="70"/>
    </row>
    <row r="99" spans="57:57" x14ac:dyDescent="0.2">
      <c r="BE99" s="70"/>
    </row>
    <row r="100" spans="57:57" x14ac:dyDescent="0.2">
      <c r="BE100" s="70"/>
    </row>
    <row r="101" spans="57:57" x14ac:dyDescent="0.2">
      <c r="BE101" s="70"/>
    </row>
    <row r="102" spans="57:57" x14ac:dyDescent="0.2">
      <c r="BE102" s="70"/>
    </row>
    <row r="103" spans="57:57" x14ac:dyDescent="0.2">
      <c r="BE103" s="70"/>
    </row>
    <row r="104" spans="57:57" x14ac:dyDescent="0.2">
      <c r="BE104" s="70"/>
    </row>
    <row r="105" spans="57:57" x14ac:dyDescent="0.2">
      <c r="BE105" s="70"/>
    </row>
    <row r="106" spans="57:57" x14ac:dyDescent="0.2">
      <c r="BE106" s="70"/>
    </row>
    <row r="107" spans="57:57" x14ac:dyDescent="0.2">
      <c r="BE107" s="70"/>
    </row>
    <row r="108" spans="57:57" x14ac:dyDescent="0.2">
      <c r="BE108" s="70"/>
    </row>
    <row r="109" spans="57:57" x14ac:dyDescent="0.2">
      <c r="BE109" s="70"/>
    </row>
    <row r="110" spans="57:57" x14ac:dyDescent="0.2">
      <c r="BE110" s="70"/>
    </row>
    <row r="111" spans="57:57" x14ac:dyDescent="0.2">
      <c r="BE111" s="70"/>
    </row>
    <row r="112" spans="57:57" x14ac:dyDescent="0.2">
      <c r="BE112" s="70"/>
    </row>
    <row r="113" spans="57:57" x14ac:dyDescent="0.2">
      <c r="BE113" s="70"/>
    </row>
    <row r="114" spans="57:57" x14ac:dyDescent="0.2">
      <c r="BE114" s="70"/>
    </row>
    <row r="115" spans="57:57" x14ac:dyDescent="0.2">
      <c r="BE115" s="70"/>
    </row>
    <row r="116" spans="57:57" x14ac:dyDescent="0.2">
      <c r="BE116" s="70"/>
    </row>
    <row r="117" spans="57:57" x14ac:dyDescent="0.2">
      <c r="BE117" s="70"/>
    </row>
    <row r="118" spans="57:57" x14ac:dyDescent="0.2">
      <c r="BE118" s="70"/>
    </row>
    <row r="119" spans="57:57" x14ac:dyDescent="0.2">
      <c r="BE119" s="70"/>
    </row>
    <row r="120" spans="57:57" x14ac:dyDescent="0.2">
      <c r="BE120" s="70"/>
    </row>
    <row r="121" spans="57:57" x14ac:dyDescent="0.2">
      <c r="BE121" s="70"/>
    </row>
    <row r="122" spans="57:57" x14ac:dyDescent="0.2">
      <c r="BE122" s="70"/>
    </row>
    <row r="123" spans="57:57" x14ac:dyDescent="0.2">
      <c r="BE123" s="70"/>
    </row>
    <row r="124" spans="57:57" x14ac:dyDescent="0.2">
      <c r="BE124" s="70"/>
    </row>
    <row r="125" spans="57:57" x14ac:dyDescent="0.2">
      <c r="BE125" s="70"/>
    </row>
    <row r="126" spans="57:57" x14ac:dyDescent="0.2">
      <c r="BE126" s="70"/>
    </row>
    <row r="127" spans="57:57" x14ac:dyDescent="0.2">
      <c r="BE127" s="70"/>
    </row>
    <row r="128" spans="57:57" x14ac:dyDescent="0.2">
      <c r="BE128" s="70"/>
    </row>
    <row r="129" spans="57:57" x14ac:dyDescent="0.2">
      <c r="BE129" s="70"/>
    </row>
    <row r="130" spans="57:57" x14ac:dyDescent="0.2">
      <c r="BE130" s="70"/>
    </row>
    <row r="131" spans="57:57" x14ac:dyDescent="0.2">
      <c r="BE131" s="70"/>
    </row>
    <row r="132" spans="57:57" x14ac:dyDescent="0.2">
      <c r="BE132" s="70"/>
    </row>
    <row r="133" spans="57:57" x14ac:dyDescent="0.2">
      <c r="BE133" s="70"/>
    </row>
    <row r="134" spans="57:57" x14ac:dyDescent="0.2">
      <c r="BE134" s="70"/>
    </row>
    <row r="135" spans="57:57" x14ac:dyDescent="0.2">
      <c r="BE135" s="70"/>
    </row>
    <row r="136" spans="57:57" x14ac:dyDescent="0.2">
      <c r="BE136" s="70"/>
    </row>
    <row r="137" spans="57:57" x14ac:dyDescent="0.2">
      <c r="BE137" s="70"/>
    </row>
    <row r="138" spans="57:57" x14ac:dyDescent="0.2">
      <c r="BE138" s="70"/>
    </row>
    <row r="139" spans="57:57" x14ac:dyDescent="0.2">
      <c r="BE139" s="70"/>
    </row>
    <row r="140" spans="57:57" x14ac:dyDescent="0.2">
      <c r="BE140" s="70"/>
    </row>
    <row r="141" spans="57:57" x14ac:dyDescent="0.2">
      <c r="BE141" s="70"/>
    </row>
    <row r="142" spans="57:57" x14ac:dyDescent="0.2">
      <c r="BE142" s="70"/>
    </row>
    <row r="143" spans="57:57" x14ac:dyDescent="0.2">
      <c r="BE143" s="70"/>
    </row>
    <row r="144" spans="57:57" x14ac:dyDescent="0.2">
      <c r="BE144" s="70"/>
    </row>
    <row r="145" spans="57:57" x14ac:dyDescent="0.2">
      <c r="BE145" s="70"/>
    </row>
    <row r="146" spans="57:57" x14ac:dyDescent="0.2">
      <c r="BE146" s="70"/>
    </row>
    <row r="147" spans="57:57" x14ac:dyDescent="0.2">
      <c r="BE147" s="70"/>
    </row>
    <row r="148" spans="57:57" x14ac:dyDescent="0.2">
      <c r="BE148" s="70"/>
    </row>
    <row r="149" spans="57:57" x14ac:dyDescent="0.2">
      <c r="BE149" s="70"/>
    </row>
    <row r="150" spans="57:57" x14ac:dyDescent="0.2">
      <c r="BE150" s="70"/>
    </row>
    <row r="151" spans="57:57" x14ac:dyDescent="0.2">
      <c r="BE151" s="70"/>
    </row>
    <row r="152" spans="57:57" x14ac:dyDescent="0.2">
      <c r="BE152" s="70"/>
    </row>
    <row r="153" spans="57:57" x14ac:dyDescent="0.2">
      <c r="BE153" s="70"/>
    </row>
    <row r="154" spans="57:57" x14ac:dyDescent="0.2">
      <c r="BE154" s="70"/>
    </row>
    <row r="155" spans="57:57" x14ac:dyDescent="0.2">
      <c r="BE155" s="70"/>
    </row>
    <row r="156" spans="57:57" x14ac:dyDescent="0.2">
      <c r="BE156" s="70"/>
    </row>
    <row r="157" spans="57:57" x14ac:dyDescent="0.2">
      <c r="BE157" s="70"/>
    </row>
    <row r="158" spans="57:57" x14ac:dyDescent="0.2">
      <c r="BE158" s="70"/>
    </row>
    <row r="159" spans="57:57" x14ac:dyDescent="0.2">
      <c r="BE159" s="70"/>
    </row>
    <row r="160" spans="57:57" x14ac:dyDescent="0.2">
      <c r="BE160" s="70"/>
    </row>
    <row r="161" spans="57:57" x14ac:dyDescent="0.2">
      <c r="BE161" s="70"/>
    </row>
    <row r="162" spans="57:57" x14ac:dyDescent="0.2">
      <c r="BE162" s="70"/>
    </row>
    <row r="163" spans="57:57" x14ac:dyDescent="0.2">
      <c r="BE163" s="70"/>
    </row>
    <row r="164" spans="57:57" x14ac:dyDescent="0.2">
      <c r="BE164" s="70"/>
    </row>
    <row r="165" spans="57:57" x14ac:dyDescent="0.2">
      <c r="BE165" s="70"/>
    </row>
    <row r="166" spans="57:57" x14ac:dyDescent="0.2">
      <c r="BE166" s="70"/>
    </row>
    <row r="167" spans="57:57" x14ac:dyDescent="0.2">
      <c r="BE167" s="70"/>
    </row>
    <row r="168" spans="57:57" x14ac:dyDescent="0.2">
      <c r="BE168" s="70"/>
    </row>
    <row r="169" spans="57:57" x14ac:dyDescent="0.2">
      <c r="BE169" s="70"/>
    </row>
    <row r="170" spans="57:57" x14ac:dyDescent="0.2">
      <c r="BE170" s="70"/>
    </row>
    <row r="171" spans="57:57" x14ac:dyDescent="0.2">
      <c r="BE171" s="70"/>
    </row>
    <row r="172" spans="57:57" x14ac:dyDescent="0.2">
      <c r="BE172" s="70"/>
    </row>
    <row r="173" spans="57:57" x14ac:dyDescent="0.2">
      <c r="BE173" s="70"/>
    </row>
    <row r="174" spans="57:57" x14ac:dyDescent="0.2">
      <c r="BE174" s="70"/>
    </row>
    <row r="175" spans="57:57" x14ac:dyDescent="0.2">
      <c r="BE175" s="70"/>
    </row>
    <row r="176" spans="57:57" x14ac:dyDescent="0.2">
      <c r="BE176" s="70"/>
    </row>
    <row r="177" spans="57:57" x14ac:dyDescent="0.2">
      <c r="BE177" s="70"/>
    </row>
    <row r="178" spans="57:57" x14ac:dyDescent="0.2">
      <c r="BE178" s="70"/>
    </row>
    <row r="179" spans="57:57" x14ac:dyDescent="0.2">
      <c r="BE179" s="70"/>
    </row>
    <row r="180" spans="57:57" x14ac:dyDescent="0.2">
      <c r="BE180" s="70"/>
    </row>
    <row r="181" spans="57:57" x14ac:dyDescent="0.2">
      <c r="BE181" s="70"/>
    </row>
    <row r="182" spans="57:57" x14ac:dyDescent="0.2">
      <c r="BE182" s="70"/>
    </row>
    <row r="183" spans="57:57" x14ac:dyDescent="0.2">
      <c r="BE183" s="70"/>
    </row>
    <row r="184" spans="57:57" x14ac:dyDescent="0.2">
      <c r="BE184" s="70"/>
    </row>
    <row r="185" spans="57:57" x14ac:dyDescent="0.2">
      <c r="BE185" s="70"/>
    </row>
    <row r="186" spans="57:57" x14ac:dyDescent="0.2">
      <c r="BE186" s="70"/>
    </row>
    <row r="187" spans="57:57" x14ac:dyDescent="0.2">
      <c r="BE187" s="70"/>
    </row>
    <row r="188" spans="57:57" x14ac:dyDescent="0.2">
      <c r="BE188" s="70"/>
    </row>
    <row r="189" spans="57:57" x14ac:dyDescent="0.2">
      <c r="BE189" s="70"/>
    </row>
    <row r="190" spans="57:57" x14ac:dyDescent="0.2">
      <c r="BE190" s="70"/>
    </row>
    <row r="191" spans="57:57" x14ac:dyDescent="0.2">
      <c r="BE191" s="70"/>
    </row>
    <row r="192" spans="57:57" x14ac:dyDescent="0.2">
      <c r="BE192" s="70"/>
    </row>
    <row r="193" spans="57:57" x14ac:dyDescent="0.2">
      <c r="BE193" s="70"/>
    </row>
    <row r="194" spans="57:57" x14ac:dyDescent="0.2">
      <c r="BE194" s="70"/>
    </row>
    <row r="195" spans="57:57" x14ac:dyDescent="0.2">
      <c r="BE195" s="70"/>
    </row>
    <row r="196" spans="57:57" x14ac:dyDescent="0.2">
      <c r="BE196" s="70"/>
    </row>
    <row r="197" spans="57:57" x14ac:dyDescent="0.2">
      <c r="BE197" s="70"/>
    </row>
    <row r="198" spans="57:57" x14ac:dyDescent="0.2">
      <c r="BE198" s="70"/>
    </row>
    <row r="199" spans="57:57" x14ac:dyDescent="0.2">
      <c r="BE199" s="70"/>
    </row>
    <row r="200" spans="57:57" x14ac:dyDescent="0.2">
      <c r="BE200" s="70"/>
    </row>
    <row r="201" spans="57:57" x14ac:dyDescent="0.2">
      <c r="BE201" s="70"/>
    </row>
    <row r="202" spans="57:57" x14ac:dyDescent="0.2">
      <c r="BE202" s="70"/>
    </row>
    <row r="203" spans="57:57" x14ac:dyDescent="0.2">
      <c r="BE203" s="70"/>
    </row>
    <row r="204" spans="57:57" x14ac:dyDescent="0.2">
      <c r="BE204" s="70"/>
    </row>
    <row r="205" spans="57:57" x14ac:dyDescent="0.2">
      <c r="BE205" s="70"/>
    </row>
    <row r="206" spans="57:57" x14ac:dyDescent="0.2">
      <c r="BE206" s="70"/>
    </row>
    <row r="207" spans="57:57" x14ac:dyDescent="0.2">
      <c r="BE207" s="70"/>
    </row>
    <row r="208" spans="57:57" x14ac:dyDescent="0.2">
      <c r="BE208" s="70"/>
    </row>
    <row r="209" spans="57:57" x14ac:dyDescent="0.2">
      <c r="BE209" s="70"/>
    </row>
    <row r="210" spans="57:57" x14ac:dyDescent="0.2">
      <c r="BE210" s="70"/>
    </row>
    <row r="211" spans="57:57" x14ac:dyDescent="0.2">
      <c r="BE211" s="70"/>
    </row>
    <row r="212" spans="57:57" x14ac:dyDescent="0.2">
      <c r="BE212" s="70"/>
    </row>
    <row r="213" spans="57:57" x14ac:dyDescent="0.2">
      <c r="BE213" s="70"/>
    </row>
    <row r="214" spans="57:57" x14ac:dyDescent="0.2">
      <c r="BE214" s="70"/>
    </row>
    <row r="215" spans="57:57" x14ac:dyDescent="0.2">
      <c r="BE215" s="70"/>
    </row>
    <row r="216" spans="57:57" x14ac:dyDescent="0.2">
      <c r="BE216" s="70"/>
    </row>
    <row r="217" spans="57:57" x14ac:dyDescent="0.2">
      <c r="BE217" s="70"/>
    </row>
    <row r="218" spans="57:57" x14ac:dyDescent="0.2">
      <c r="BE218" s="70"/>
    </row>
    <row r="219" spans="57:57" x14ac:dyDescent="0.2">
      <c r="BE219" s="70"/>
    </row>
    <row r="220" spans="57:57" x14ac:dyDescent="0.2">
      <c r="BE220" s="70"/>
    </row>
    <row r="221" spans="57:57" x14ac:dyDescent="0.2">
      <c r="BE221" s="70"/>
    </row>
    <row r="222" spans="57:57" x14ac:dyDescent="0.2">
      <c r="BE222" s="70"/>
    </row>
    <row r="223" spans="57:57" x14ac:dyDescent="0.2">
      <c r="BE223" s="70"/>
    </row>
    <row r="224" spans="57:57" x14ac:dyDescent="0.2">
      <c r="BE224" s="70"/>
    </row>
    <row r="225" spans="57:57" x14ac:dyDescent="0.2">
      <c r="BE225" s="70"/>
    </row>
    <row r="226" spans="57:57" x14ac:dyDescent="0.2">
      <c r="BE226" s="70"/>
    </row>
    <row r="227" spans="57:57" x14ac:dyDescent="0.2">
      <c r="BE227" s="70"/>
    </row>
    <row r="228" spans="57:57" x14ac:dyDescent="0.2">
      <c r="BE228" s="70"/>
    </row>
    <row r="229" spans="57:57" x14ac:dyDescent="0.2">
      <c r="BE229" s="70"/>
    </row>
    <row r="230" spans="57:57" x14ac:dyDescent="0.2">
      <c r="BE230" s="70"/>
    </row>
    <row r="231" spans="57:57" x14ac:dyDescent="0.2">
      <c r="BE231" s="70"/>
    </row>
    <row r="232" spans="57:57" x14ac:dyDescent="0.2">
      <c r="BE232" s="70"/>
    </row>
    <row r="233" spans="57:57" x14ac:dyDescent="0.2">
      <c r="BE233" s="70"/>
    </row>
    <row r="234" spans="57:57" x14ac:dyDescent="0.2">
      <c r="BE234" s="70"/>
    </row>
    <row r="235" spans="57:57" x14ac:dyDescent="0.2">
      <c r="BE235" s="70"/>
    </row>
    <row r="236" spans="57:57" x14ac:dyDescent="0.2">
      <c r="BE236" s="70"/>
    </row>
    <row r="237" spans="57:57" x14ac:dyDescent="0.2">
      <c r="BE237" s="70"/>
    </row>
    <row r="238" spans="57:57" x14ac:dyDescent="0.2">
      <c r="BE238" s="70"/>
    </row>
    <row r="239" spans="57:57" x14ac:dyDescent="0.2">
      <c r="BE239" s="70"/>
    </row>
    <row r="240" spans="57:57" x14ac:dyDescent="0.2">
      <c r="BE240" s="70"/>
    </row>
    <row r="241" spans="57:57" x14ac:dyDescent="0.2">
      <c r="BE241" s="70"/>
    </row>
    <row r="242" spans="57:57" x14ac:dyDescent="0.2">
      <c r="BE242" s="70"/>
    </row>
    <row r="243" spans="57:57" x14ac:dyDescent="0.2">
      <c r="BE243" s="70"/>
    </row>
    <row r="244" spans="57:57" x14ac:dyDescent="0.2">
      <c r="BE244" s="70"/>
    </row>
    <row r="245" spans="57:57" x14ac:dyDescent="0.2">
      <c r="BE245" s="70"/>
    </row>
    <row r="246" spans="57:57" x14ac:dyDescent="0.2">
      <c r="BE246" s="70"/>
    </row>
    <row r="247" spans="57:57" x14ac:dyDescent="0.2">
      <c r="BE247" s="70"/>
    </row>
    <row r="248" spans="57:57" x14ac:dyDescent="0.2">
      <c r="BE248" s="70"/>
    </row>
    <row r="249" spans="57:57" x14ac:dyDescent="0.2">
      <c r="BE249" s="70"/>
    </row>
    <row r="250" spans="57:57" x14ac:dyDescent="0.2">
      <c r="BE250" s="70"/>
    </row>
    <row r="251" spans="57:57" x14ac:dyDescent="0.2">
      <c r="BE251" s="70"/>
    </row>
    <row r="252" spans="57:57" x14ac:dyDescent="0.2">
      <c r="BE252" s="70"/>
    </row>
    <row r="253" spans="57:57" x14ac:dyDescent="0.2">
      <c r="BE253" s="70"/>
    </row>
    <row r="254" spans="57:57" x14ac:dyDescent="0.2">
      <c r="BE254" s="70"/>
    </row>
    <row r="255" spans="57:57" x14ac:dyDescent="0.2">
      <c r="BE255" s="70"/>
    </row>
    <row r="256" spans="57:57" x14ac:dyDescent="0.2">
      <c r="BE256" s="70"/>
    </row>
    <row r="257" spans="57:57" x14ac:dyDescent="0.2">
      <c r="BE257" s="70"/>
    </row>
    <row r="258" spans="57:57" x14ac:dyDescent="0.2">
      <c r="BE258" s="70"/>
    </row>
    <row r="259" spans="57:57" x14ac:dyDescent="0.2">
      <c r="BE259" s="70"/>
    </row>
    <row r="260" spans="57:57" x14ac:dyDescent="0.2">
      <c r="BE260" s="70"/>
    </row>
    <row r="261" spans="57:57" x14ac:dyDescent="0.2">
      <c r="BE261" s="70"/>
    </row>
    <row r="262" spans="57:57" x14ac:dyDescent="0.2">
      <c r="BE262" s="70"/>
    </row>
    <row r="263" spans="57:57" x14ac:dyDescent="0.2">
      <c r="BE263" s="70"/>
    </row>
    <row r="264" spans="57:57" x14ac:dyDescent="0.2">
      <c r="BE264" s="70"/>
    </row>
    <row r="265" spans="57:57" x14ac:dyDescent="0.2">
      <c r="BE265" s="70"/>
    </row>
    <row r="266" spans="57:57" x14ac:dyDescent="0.2">
      <c r="BE266" s="70"/>
    </row>
    <row r="267" spans="57:57" x14ac:dyDescent="0.2">
      <c r="BE267" s="70"/>
    </row>
    <row r="268" spans="57:57" x14ac:dyDescent="0.2">
      <c r="BE268" s="70"/>
    </row>
    <row r="269" spans="57:57" x14ac:dyDescent="0.2">
      <c r="BE269" s="70"/>
    </row>
    <row r="270" spans="57:57" x14ac:dyDescent="0.2">
      <c r="BE270" s="70"/>
    </row>
    <row r="271" spans="57:57" x14ac:dyDescent="0.2">
      <c r="BE271" s="70"/>
    </row>
    <row r="272" spans="57:57" x14ac:dyDescent="0.2">
      <c r="BE272" s="70"/>
    </row>
    <row r="273" spans="57:57" x14ac:dyDescent="0.2">
      <c r="BE273" s="70"/>
    </row>
    <row r="274" spans="57:57" x14ac:dyDescent="0.2">
      <c r="BE274" s="70"/>
    </row>
    <row r="275" spans="57:57" x14ac:dyDescent="0.2">
      <c r="BE275" s="70"/>
    </row>
    <row r="276" spans="57:57" x14ac:dyDescent="0.2">
      <c r="BE276" s="70"/>
    </row>
    <row r="277" spans="57:57" x14ac:dyDescent="0.2">
      <c r="BE277" s="70"/>
    </row>
    <row r="278" spans="57:57" x14ac:dyDescent="0.2">
      <c r="BE278" s="70"/>
    </row>
    <row r="279" spans="57:57" x14ac:dyDescent="0.2">
      <c r="BE279" s="70"/>
    </row>
    <row r="280" spans="57:57" x14ac:dyDescent="0.2">
      <c r="BE280" s="70"/>
    </row>
    <row r="281" spans="57:57" x14ac:dyDescent="0.2">
      <c r="BE281" s="70"/>
    </row>
  </sheetData>
  <mergeCells count="123">
    <mergeCell ref="AF50:AI50"/>
    <mergeCell ref="AF51:AI51"/>
    <mergeCell ref="AF52:AI52"/>
    <mergeCell ref="AV51:AY51"/>
    <mergeCell ref="AV52:AY52"/>
    <mergeCell ref="AV47:AY47"/>
    <mergeCell ref="AV48:AY48"/>
    <mergeCell ref="AV49:AY49"/>
    <mergeCell ref="AV50:AY50"/>
    <mergeCell ref="AF49:AI49"/>
    <mergeCell ref="AF47:AI47"/>
    <mergeCell ref="B43:I43"/>
    <mergeCell ref="W46:AY46"/>
    <mergeCell ref="AN43:AR43"/>
    <mergeCell ref="AS43:AZ43"/>
    <mergeCell ref="AB43:AI43"/>
    <mergeCell ref="AJ43:AM43"/>
    <mergeCell ref="AK29:AR29"/>
    <mergeCell ref="AK30:AR30"/>
    <mergeCell ref="AK31:AR31"/>
    <mergeCell ref="Z42:AA42"/>
    <mergeCell ref="AN37:AR38"/>
    <mergeCell ref="AD30:AJ30"/>
    <mergeCell ref="AD31:AJ31"/>
    <mergeCell ref="AS30:AZ30"/>
    <mergeCell ref="AS29:AZ29"/>
    <mergeCell ref="X34:AC34"/>
    <mergeCell ref="C4:BA4"/>
    <mergeCell ref="C28:N28"/>
    <mergeCell ref="C32:N32"/>
    <mergeCell ref="C26:U27"/>
    <mergeCell ref="V26:Y27"/>
    <mergeCell ref="V28:Y28"/>
    <mergeCell ref="AS26:AZ27"/>
    <mergeCell ref="G8:AY8"/>
    <mergeCell ref="C8:F8"/>
    <mergeCell ref="AS32:AZ32"/>
    <mergeCell ref="T16:V16"/>
    <mergeCell ref="Z10:AJ10"/>
    <mergeCell ref="AG16:AK16"/>
    <mergeCell ref="AL10:AY10"/>
    <mergeCell ref="C5:BA5"/>
    <mergeCell ref="AS31:AZ31"/>
    <mergeCell ref="AG18:AY18"/>
    <mergeCell ref="C10:O10"/>
    <mergeCell ref="Z26:AC27"/>
    <mergeCell ref="P10:Y10"/>
    <mergeCell ref="AK26:AR27"/>
    <mergeCell ref="W16:AF16"/>
    <mergeCell ref="C16:F16"/>
    <mergeCell ref="AA18:AF18"/>
    <mergeCell ref="Z56:AZ56"/>
    <mergeCell ref="C33:N33"/>
    <mergeCell ref="AS33:AZ33"/>
    <mergeCell ref="J37:U38"/>
    <mergeCell ref="AS34:AZ34"/>
    <mergeCell ref="V41:Y41"/>
    <mergeCell ref="V40:Y40"/>
    <mergeCell ref="V39:Y39"/>
    <mergeCell ref="AK34:AR34"/>
    <mergeCell ref="AF48:AI48"/>
    <mergeCell ref="AN39:AR39"/>
    <mergeCell ref="AS39:AZ39"/>
    <mergeCell ref="AS37:AZ38"/>
    <mergeCell ref="AJ39:AM39"/>
    <mergeCell ref="AD33:AJ33"/>
    <mergeCell ref="Z43:AA43"/>
    <mergeCell ref="B39:I39"/>
    <mergeCell ref="AB37:AI38"/>
    <mergeCell ref="Z39:AA39"/>
    <mergeCell ref="AB39:AI39"/>
    <mergeCell ref="B37:I38"/>
    <mergeCell ref="V42:Y42"/>
    <mergeCell ref="V43:Y43"/>
    <mergeCell ref="B42:I42"/>
    <mergeCell ref="G16:S16"/>
    <mergeCell ref="AN22:AW22"/>
    <mergeCell ref="C18:J18"/>
    <mergeCell ref="K18:Z18"/>
    <mergeCell ref="Z37:AA38"/>
    <mergeCell ref="AB41:AI41"/>
    <mergeCell ref="AJ41:AM41"/>
    <mergeCell ref="B41:I41"/>
    <mergeCell ref="AJ40:AM40"/>
    <mergeCell ref="AB40:AI40"/>
    <mergeCell ref="AA22:AJ22"/>
    <mergeCell ref="V29:Y29"/>
    <mergeCell ref="V30:Y30"/>
    <mergeCell ref="V31:Y31"/>
    <mergeCell ref="Z29:AC29"/>
    <mergeCell ref="Z30:AC30"/>
    <mergeCell ref="Z31:AC31"/>
    <mergeCell ref="AK28:AR28"/>
    <mergeCell ref="AD29:AJ29"/>
    <mergeCell ref="AD28:AJ28"/>
    <mergeCell ref="AD26:AJ27"/>
    <mergeCell ref="Z28:AC28"/>
    <mergeCell ref="AS28:AZ28"/>
    <mergeCell ref="AD34:AJ34"/>
    <mergeCell ref="W54:AZ55"/>
    <mergeCell ref="C46:U55"/>
    <mergeCell ref="AL16:AY16"/>
    <mergeCell ref="AK32:AR32"/>
    <mergeCell ref="AK33:AR33"/>
    <mergeCell ref="AN41:AR41"/>
    <mergeCell ref="AN40:AR40"/>
    <mergeCell ref="AJ37:AM38"/>
    <mergeCell ref="AS40:AZ40"/>
    <mergeCell ref="B40:I40"/>
    <mergeCell ref="AN42:AR42"/>
    <mergeCell ref="AS42:AZ42"/>
    <mergeCell ref="V32:Y32"/>
    <mergeCell ref="AS41:AZ41"/>
    <mergeCell ref="AD32:AJ32"/>
    <mergeCell ref="Z33:AC33"/>
    <mergeCell ref="Z32:AC32"/>
    <mergeCell ref="V33:Y33"/>
    <mergeCell ref="V37:Y38"/>
    <mergeCell ref="Z40:AA40"/>
    <mergeCell ref="C36:K36"/>
    <mergeCell ref="AB42:AI42"/>
    <mergeCell ref="AJ42:AM42"/>
    <mergeCell ref="Z41:AA41"/>
  </mergeCells>
  <phoneticPr fontId="3" type="noConversion"/>
  <dataValidations disablePrompts="1" count="5">
    <dataValidation type="custom" allowBlank="1" showInputMessage="1" showErrorMessage="1" errorTitle="Überschreitung max. ha-Satz" error="Es werden maximal 3.500 Stk. / ha anerkannt!" sqref="AN39:AR43" xr:uid="{00000000-0002-0000-0100-000000000000}">
      <formula1>AN39/V39&lt;3500</formula1>
    </dataValidation>
    <dataValidation type="decimal" operator="greaterThanOrEqual" allowBlank="1" showInputMessage="1" showErrorMessage="1" errorTitle="Mindestausmaß nicht erreicht" error="Zur Anerkennung der Förderwürdigkeit sind 0,1 ha bearbeitete Fläche erforderlich!" sqref="V44:Y44" xr:uid="{00000000-0002-0000-0100-000001000000}">
      <formula1>0.1</formula1>
    </dataValidation>
    <dataValidation errorStyle="warning" operator="lessThanOrEqual" allowBlank="1" showInputMessage="1" errorTitle="Flächenüberschreitung" error="Anerkennbar sind Einzelflächen mit maximal 0,3 ha zusammenhängender Verjüngungsfläche!_x000a__x000a_Ausnahmen (erfordert Bergründung unter Angabe der Gpz.-Nr.):_x000a_# mehrere Teilflächen_x000a_# mehrmalige Bearbeitung_x000a_# ehemalige Schadflächen" sqref="V39:Y43" xr:uid="{00000000-0002-0000-0100-000002000000}"/>
    <dataValidation allowBlank="1" showInputMessage="1" showErrorMessage="1" errorTitle="Förderbearbeitung nicht möglich" error="Gemeinde liegt nicht im Zuständigkeitsbereich der Bewilligenden Stelle._x000a__x000a_Bitte eine Gemeinde aus der Liste wählen." sqref="AL10:AY10" xr:uid="{00000000-0002-0000-0100-000003000000}"/>
    <dataValidation errorStyle="information" allowBlank="1" showErrorMessage="1" errorTitle="Keine Tiroler Gemeinde" error="Erfasste Gemeinde scheint nicht im Tiroler Gemeindeverzeichnis auf._x000a_" sqref="AL16:AY16" xr:uid="{00000000-0002-0000-0100-000004000000}"/>
  </dataValidations>
  <printOptions horizontalCentered="1"/>
  <pageMargins left="0.78740157480314965" right="0.78740157480314965" top="0.51" bottom="1.97" header="0.51181102362204722" footer="0.4"/>
  <pageSetup paperSize="9" scale="77" orientation="portrait" r:id="rId1"/>
  <headerFooter alignWithMargins="0">
    <oddHeader>&amp;L&amp;G&amp;R&amp;8V 12.1</oddHeader>
    <oddFooter>&amp;L&amp;G&amp;R&amp;8Druckdatum: &amp;D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Group Box 1">
              <controlPr defaultSize="0" autoFill="0" autoPict="0">
                <anchor moveWithCells="1">
                  <from>
                    <xdr:col>1</xdr:col>
                    <xdr:colOff>28575</xdr:colOff>
                    <xdr:row>12</xdr:row>
                    <xdr:rowOff>9525</xdr:rowOff>
                  </from>
                  <to>
                    <xdr:col>53</xdr:col>
                    <xdr:colOff>0</xdr:colOff>
                    <xdr:row>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Group Box 2">
              <controlPr defaultSize="0" autoFill="0" autoPict="0">
                <anchor moveWithCells="1">
                  <from>
                    <xdr:col>1</xdr:col>
                    <xdr:colOff>28575</xdr:colOff>
                    <xdr:row>6</xdr:row>
                    <xdr:rowOff>19050</xdr:rowOff>
                  </from>
                  <to>
                    <xdr:col>52</xdr:col>
                    <xdr:colOff>0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Drop Down 3">
              <controlPr defaultSize="0" autoLine="0" autoPict="0">
                <anchor moveWithCells="1">
                  <from>
                    <xdr:col>2</xdr:col>
                    <xdr:colOff>0</xdr:colOff>
                    <xdr:row>13</xdr:row>
                    <xdr:rowOff>28575</xdr:rowOff>
                  </from>
                  <to>
                    <xdr:col>49</xdr:col>
                    <xdr:colOff>76200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Drop Down 4">
              <controlPr defaultSize="0" autoLine="0" autoPict="0">
                <anchor moveWithCells="1">
                  <from>
                    <xdr:col>1</xdr:col>
                    <xdr:colOff>9525</xdr:colOff>
                    <xdr:row>27</xdr:row>
                    <xdr:rowOff>0</xdr:rowOff>
                  </from>
                  <to>
                    <xdr:col>21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Drop Down 5">
              <controlPr defaultSize="0" autoLine="0" autoPict="0">
                <anchor moveWithCells="1">
                  <from>
                    <xdr:col>1</xdr:col>
                    <xdr:colOff>9525</xdr:colOff>
                    <xdr:row>31</xdr:row>
                    <xdr:rowOff>0</xdr:rowOff>
                  </from>
                  <to>
                    <xdr:col>21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Drop Down 6">
              <controlPr defaultSize="0" autoLine="0" autoPict="0">
                <anchor moveWithCells="1">
                  <from>
                    <xdr:col>1</xdr:col>
                    <xdr:colOff>9525</xdr:colOff>
                    <xdr:row>32</xdr:row>
                    <xdr:rowOff>0</xdr:rowOff>
                  </from>
                  <to>
                    <xdr:col>21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1" name="Drop Down 18">
              <controlPr defaultSize="0" autoLine="0" autoPict="0">
                <anchor moveWithCells="1">
                  <from>
                    <xdr:col>22</xdr:col>
                    <xdr:colOff>0</xdr:colOff>
                    <xdr:row>46</xdr:row>
                    <xdr:rowOff>0</xdr:rowOff>
                  </from>
                  <to>
                    <xdr:col>29</xdr:col>
                    <xdr:colOff>95250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2" name="Group Box 44">
              <controlPr defaultSize="0" autoFill="0" autoPict="0">
                <anchor moveWithCells="1">
                  <from>
                    <xdr:col>1</xdr:col>
                    <xdr:colOff>28575</xdr:colOff>
                    <xdr:row>20</xdr:row>
                    <xdr:rowOff>19050</xdr:rowOff>
                  </from>
                  <to>
                    <xdr:col>49</xdr:col>
                    <xdr:colOff>95250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13" name="Group Box 46">
              <controlPr defaultSize="0" autoFill="0" autoPict="0">
                <anchor moveWithCells="1">
                  <from>
                    <xdr:col>2</xdr:col>
                    <xdr:colOff>0</xdr:colOff>
                    <xdr:row>44</xdr:row>
                    <xdr:rowOff>133350</xdr:rowOff>
                  </from>
                  <to>
                    <xdr:col>21</xdr:col>
                    <xdr:colOff>38100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14" name="Drop Down 48">
              <controlPr defaultSize="0" autoLine="0" autoPict="0">
                <anchor moveWithCells="1">
                  <from>
                    <xdr:col>1</xdr:col>
                    <xdr:colOff>9525</xdr:colOff>
                    <xdr:row>28</xdr:row>
                    <xdr:rowOff>0</xdr:rowOff>
                  </from>
                  <to>
                    <xdr:col>21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15" name="Drop Down 49">
              <controlPr defaultSize="0" autoLine="0" autoPict="0">
                <anchor moveWithCells="1">
                  <from>
                    <xdr:col>1</xdr:col>
                    <xdr:colOff>9525</xdr:colOff>
                    <xdr:row>29</xdr:row>
                    <xdr:rowOff>0</xdr:rowOff>
                  </from>
                  <to>
                    <xdr:col>21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16" name="Drop Down 54">
              <controlPr defaultSize="0" autoLine="0" autoPict="0">
                <anchor moveWithCells="1">
                  <from>
                    <xdr:col>1</xdr:col>
                    <xdr:colOff>9525</xdr:colOff>
                    <xdr:row>30</xdr:row>
                    <xdr:rowOff>0</xdr:rowOff>
                  </from>
                  <to>
                    <xdr:col>21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7" name="Drop Down 57">
              <controlPr defaultSize="0" autoLine="0" autoPict="0">
                <anchor moveWithCells="1">
                  <from>
                    <xdr:col>36</xdr:col>
                    <xdr:colOff>0</xdr:colOff>
                    <xdr:row>9</xdr:row>
                    <xdr:rowOff>38100</xdr:rowOff>
                  </from>
                  <to>
                    <xdr:col>51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18" name="Drop Down 58">
              <controlPr defaultSize="0" autoLine="0" autoPict="0">
                <anchor moveWithCells="1">
                  <from>
                    <xdr:col>36</xdr:col>
                    <xdr:colOff>104775</xdr:colOff>
                    <xdr:row>15</xdr:row>
                    <xdr:rowOff>28575</xdr:rowOff>
                  </from>
                  <to>
                    <xdr:col>51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19" name="Drop Down 59">
              <controlPr defaultSize="0" autoLine="0" autoPict="0">
                <anchor moveWithCells="1">
                  <from>
                    <xdr:col>22</xdr:col>
                    <xdr:colOff>0</xdr:colOff>
                    <xdr:row>47</xdr:row>
                    <xdr:rowOff>0</xdr:rowOff>
                  </from>
                  <to>
                    <xdr:col>29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20" name="Drop Down 60">
              <controlPr defaultSize="0" autoLine="0" autoPict="0">
                <anchor moveWithCells="1">
                  <from>
                    <xdr:col>22</xdr:col>
                    <xdr:colOff>0</xdr:colOff>
                    <xdr:row>48</xdr:row>
                    <xdr:rowOff>0</xdr:rowOff>
                  </from>
                  <to>
                    <xdr:col>29</xdr:col>
                    <xdr:colOff>95250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21" name="Drop Down 61">
              <controlPr defaultSize="0" autoLine="0" autoPict="0">
                <anchor moveWithCells="1">
                  <from>
                    <xdr:col>22</xdr:col>
                    <xdr:colOff>0</xdr:colOff>
                    <xdr:row>49</xdr:row>
                    <xdr:rowOff>0</xdr:rowOff>
                  </from>
                  <to>
                    <xdr:col>29</xdr:col>
                    <xdr:colOff>95250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22" name="Drop Down 62">
              <controlPr defaultSize="0" autoLine="0" autoPict="0">
                <anchor moveWithCells="1">
                  <from>
                    <xdr:col>22</xdr:col>
                    <xdr:colOff>0</xdr:colOff>
                    <xdr:row>50</xdr:row>
                    <xdr:rowOff>0</xdr:rowOff>
                  </from>
                  <to>
                    <xdr:col>29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23" name="Drop Down 63">
              <controlPr defaultSize="0" autoLine="0" autoPict="0">
                <anchor moveWithCells="1">
                  <from>
                    <xdr:col>22</xdr:col>
                    <xdr:colOff>0</xdr:colOff>
                    <xdr:row>51</xdr:row>
                    <xdr:rowOff>0</xdr:rowOff>
                  </from>
                  <to>
                    <xdr:col>29</xdr:col>
                    <xdr:colOff>95250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24" name="Drop Down 64">
              <controlPr defaultSize="0" autoLine="0" autoPict="0">
                <anchor moveWithCells="1">
                  <from>
                    <xdr:col>35</xdr:col>
                    <xdr:colOff>28575</xdr:colOff>
                    <xdr:row>46</xdr:row>
                    <xdr:rowOff>0</xdr:rowOff>
                  </from>
                  <to>
                    <xdr:col>47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25" name="Drop Down 65">
              <controlPr defaultSize="0" autoLine="0" autoPict="0">
                <anchor moveWithCells="1">
                  <from>
                    <xdr:col>35</xdr:col>
                    <xdr:colOff>28575</xdr:colOff>
                    <xdr:row>47</xdr:row>
                    <xdr:rowOff>0</xdr:rowOff>
                  </from>
                  <to>
                    <xdr:col>47</xdr:col>
                    <xdr:colOff>38100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26" name="Drop Down 66">
              <controlPr defaultSize="0" autoLine="0" autoPict="0">
                <anchor moveWithCells="1">
                  <from>
                    <xdr:col>35</xdr:col>
                    <xdr:colOff>28575</xdr:colOff>
                    <xdr:row>48</xdr:row>
                    <xdr:rowOff>0</xdr:rowOff>
                  </from>
                  <to>
                    <xdr:col>47</xdr:col>
                    <xdr:colOff>38100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27" name="Drop Down 67">
              <controlPr defaultSize="0" autoLine="0" autoPict="0">
                <anchor moveWithCells="1">
                  <from>
                    <xdr:col>35</xdr:col>
                    <xdr:colOff>28575</xdr:colOff>
                    <xdr:row>49</xdr:row>
                    <xdr:rowOff>0</xdr:rowOff>
                  </from>
                  <to>
                    <xdr:col>47</xdr:col>
                    <xdr:colOff>38100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28" name="Drop Down 68">
              <controlPr defaultSize="0" autoLine="0" autoPict="0">
                <anchor moveWithCells="1">
                  <from>
                    <xdr:col>35</xdr:col>
                    <xdr:colOff>28575</xdr:colOff>
                    <xdr:row>50</xdr:row>
                    <xdr:rowOff>0</xdr:rowOff>
                  </from>
                  <to>
                    <xdr:col>47</xdr:col>
                    <xdr:colOff>38100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29" name="Drop Down 69">
              <controlPr defaultSize="0" autoLine="0" autoPict="0">
                <anchor moveWithCells="1">
                  <from>
                    <xdr:col>35</xdr:col>
                    <xdr:colOff>28575</xdr:colOff>
                    <xdr:row>51</xdr:row>
                    <xdr:rowOff>0</xdr:rowOff>
                  </from>
                  <to>
                    <xdr:col>47</xdr:col>
                    <xdr:colOff>38100</xdr:colOff>
                    <xdr:row>52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1:BW276"/>
  <sheetViews>
    <sheetView tabSelected="1" topLeftCell="A3" zoomScale="142" zoomScaleNormal="142" workbookViewId="0">
      <selection activeCell="BM11" sqref="BM11"/>
    </sheetView>
  </sheetViews>
  <sheetFormatPr baseColWidth="10" defaultRowHeight="12.75" x14ac:dyDescent="0.2"/>
  <cols>
    <col min="1" max="1" width="6.28515625" style="49" customWidth="1"/>
    <col min="2" max="2" width="10.42578125" style="8" hidden="1" customWidth="1"/>
    <col min="3" max="3" width="6.28515625" style="8" customWidth="1"/>
    <col min="4" max="21" width="1.7109375" style="8" customWidth="1"/>
    <col min="22" max="23" width="2.85546875" style="8" customWidth="1"/>
    <col min="24" max="24" width="3.28515625" style="8" customWidth="1"/>
    <col min="25" max="25" width="2.85546875" style="8" customWidth="1"/>
    <col min="26" max="26" width="6.7109375" style="8" customWidth="1"/>
    <col min="27" max="27" width="1.7109375" style="8" customWidth="1"/>
    <col min="28" max="28" width="0.5703125" style="8" customWidth="1"/>
    <col min="29" max="51" width="1.7109375" style="8" customWidth="1"/>
    <col min="52" max="52" width="1.140625" style="8" customWidth="1"/>
    <col min="53" max="53" width="0.140625" style="8" customWidth="1"/>
    <col min="54" max="54" width="0.85546875" style="8" customWidth="1"/>
    <col min="55" max="55" width="1.7109375" style="8" customWidth="1"/>
    <col min="56" max="56" width="4" style="8" bestFit="1" customWidth="1"/>
    <col min="57" max="57" width="25" style="8" hidden="1" customWidth="1"/>
    <col min="58" max="58" width="5" style="8" hidden="1" customWidth="1"/>
    <col min="59" max="71" width="1.7109375" style="8" customWidth="1"/>
    <col min="72" max="72" width="14" style="8" bestFit="1" customWidth="1"/>
    <col min="73" max="73" width="1.7109375" style="8" customWidth="1"/>
    <col min="74" max="74" width="31.5703125" style="8" bestFit="1" customWidth="1"/>
    <col min="75" max="75" width="1.7109375" style="8" customWidth="1"/>
    <col min="76" max="16384" width="11.42578125" style="8"/>
  </cols>
  <sheetData>
    <row r="1" spans="1:58" s="17" customFormat="1" ht="23.25" hidden="1" customHeight="1" x14ac:dyDescent="0.2">
      <c r="A1" s="36">
        <v>1</v>
      </c>
      <c r="B1" s="17">
        <v>1</v>
      </c>
      <c r="C1" s="17">
        <v>1</v>
      </c>
    </row>
    <row r="2" spans="1:58" s="17" customFormat="1" ht="22.5" hidden="1" customHeight="1" x14ac:dyDescent="0.2">
      <c r="A2" s="36">
        <v>1</v>
      </c>
      <c r="B2" s="17">
        <v>1</v>
      </c>
    </row>
    <row r="3" spans="1:58" x14ac:dyDescent="0.2">
      <c r="A3" s="152">
        <v>1</v>
      </c>
      <c r="B3" s="100">
        <v>1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9"/>
      <c r="BC3" s="9"/>
      <c r="BE3" s="40" t="s">
        <v>32</v>
      </c>
      <c r="BF3" s="44" t="s">
        <v>314</v>
      </c>
    </row>
    <row r="4" spans="1:58" ht="15" x14ac:dyDescent="0.2">
      <c r="A4" s="152">
        <v>1</v>
      </c>
      <c r="B4" s="100">
        <v>1</v>
      </c>
      <c r="C4" s="362" t="s">
        <v>389</v>
      </c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2"/>
      <c r="AO4" s="362"/>
      <c r="AP4" s="362"/>
      <c r="AQ4" s="362"/>
      <c r="AR4" s="362"/>
      <c r="AS4" s="362"/>
      <c r="AT4" s="362"/>
      <c r="AU4" s="362"/>
      <c r="AV4" s="362"/>
      <c r="AW4" s="362"/>
      <c r="AX4" s="362"/>
      <c r="AY4" s="362"/>
      <c r="AZ4" s="362"/>
      <c r="BA4" s="362"/>
      <c r="BB4" s="9"/>
      <c r="BC4" s="9"/>
      <c r="BE4" s="41" t="s">
        <v>33</v>
      </c>
      <c r="BF4" s="44">
        <v>2010</v>
      </c>
    </row>
    <row r="5" spans="1:58" ht="15" x14ac:dyDescent="0.2">
      <c r="A5" s="152">
        <v>1</v>
      </c>
      <c r="B5" s="100">
        <v>1</v>
      </c>
      <c r="C5" s="362" t="s">
        <v>407</v>
      </c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62"/>
      <c r="AA5" s="362"/>
      <c r="AB5" s="362"/>
      <c r="AC5" s="362"/>
      <c r="AD5" s="362"/>
      <c r="AE5" s="362"/>
      <c r="AF5" s="362"/>
      <c r="AG5" s="362"/>
      <c r="AH5" s="362"/>
      <c r="AI5" s="362"/>
      <c r="AJ5" s="362"/>
      <c r="AK5" s="362"/>
      <c r="AL5" s="362"/>
      <c r="AM5" s="362"/>
      <c r="AN5" s="362"/>
      <c r="AO5" s="362"/>
      <c r="AP5" s="362"/>
      <c r="AQ5" s="362"/>
      <c r="AR5" s="362"/>
      <c r="AS5" s="362"/>
      <c r="AT5" s="362"/>
      <c r="AU5" s="362"/>
      <c r="AV5" s="362"/>
      <c r="AW5" s="362"/>
      <c r="AX5" s="362"/>
      <c r="AY5" s="362"/>
      <c r="AZ5" s="362"/>
      <c r="BA5" s="362"/>
      <c r="BB5" s="9"/>
      <c r="BC5" s="9"/>
      <c r="BE5" s="41" t="s">
        <v>34</v>
      </c>
      <c r="BF5" s="44">
        <v>2011</v>
      </c>
    </row>
    <row r="6" spans="1:58" ht="25.5" customHeight="1" x14ac:dyDescent="0.2">
      <c r="A6" s="152">
        <v>1</v>
      </c>
      <c r="B6" s="100">
        <v>1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9"/>
      <c r="BC6" s="9"/>
      <c r="BE6" s="41" t="s">
        <v>35</v>
      </c>
      <c r="BF6" s="44">
        <v>2012</v>
      </c>
    </row>
    <row r="7" spans="1:58" ht="12.75" customHeight="1" x14ac:dyDescent="0.2">
      <c r="A7" s="152">
        <v>1</v>
      </c>
      <c r="B7" s="100">
        <v>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9"/>
      <c r="BC7" s="9"/>
      <c r="BE7" s="41" t="s">
        <v>36</v>
      </c>
      <c r="BF7" s="44">
        <v>2013</v>
      </c>
    </row>
    <row r="8" spans="1:58" ht="25.5" customHeight="1" x14ac:dyDescent="0.2">
      <c r="A8" s="152">
        <v>1</v>
      </c>
      <c r="B8" s="100">
        <v>1</v>
      </c>
      <c r="C8" s="364" t="s">
        <v>0</v>
      </c>
      <c r="D8" s="364"/>
      <c r="E8" s="364"/>
      <c r="F8" s="364"/>
      <c r="G8" s="327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U8" s="314"/>
      <c r="V8" s="314"/>
      <c r="W8" s="314"/>
      <c r="X8" s="314"/>
      <c r="Y8" s="314"/>
      <c r="Z8" s="314"/>
      <c r="AA8" s="314"/>
      <c r="AB8" s="314"/>
      <c r="AC8" s="314"/>
      <c r="AD8" s="314"/>
      <c r="AE8" s="314"/>
      <c r="AF8" s="314"/>
      <c r="AG8" s="314"/>
      <c r="AH8" s="314"/>
      <c r="AI8" s="314"/>
      <c r="AJ8" s="314"/>
      <c r="AK8" s="314"/>
      <c r="AL8" s="314"/>
      <c r="AM8" s="314"/>
      <c r="AN8" s="314"/>
      <c r="AO8" s="314"/>
      <c r="AP8" s="314"/>
      <c r="AQ8" s="314"/>
      <c r="AR8" s="314"/>
      <c r="AS8" s="314"/>
      <c r="AT8" s="314"/>
      <c r="AU8" s="314"/>
      <c r="AV8" s="314"/>
      <c r="AW8" s="314"/>
      <c r="AX8" s="314"/>
      <c r="AY8"/>
      <c r="AZ8" s="86"/>
      <c r="BA8" s="86"/>
      <c r="BB8" s="9"/>
      <c r="BC8" s="9"/>
      <c r="BE8" s="41" t="s">
        <v>37</v>
      </c>
      <c r="BF8" s="44">
        <v>2014</v>
      </c>
    </row>
    <row r="9" spans="1:58" s="9" customFormat="1" ht="3" customHeight="1" x14ac:dyDescent="0.2">
      <c r="A9" s="153">
        <v>1</v>
      </c>
      <c r="B9" s="100">
        <v>1</v>
      </c>
      <c r="C9" s="88"/>
      <c r="D9" s="88"/>
      <c r="E9" s="88"/>
      <c r="F9" s="88"/>
      <c r="G9" s="88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86"/>
      <c r="BA9" s="86"/>
      <c r="BE9" s="41" t="s">
        <v>38</v>
      </c>
      <c r="BF9" s="44">
        <v>2015</v>
      </c>
    </row>
    <row r="10" spans="1:58" ht="25.5" customHeight="1" x14ac:dyDescent="0.2">
      <c r="A10" s="152">
        <v>1</v>
      </c>
      <c r="B10" s="100">
        <v>1</v>
      </c>
      <c r="C10" s="364" t="s">
        <v>2</v>
      </c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27"/>
      <c r="Q10" s="314"/>
      <c r="R10" s="314"/>
      <c r="S10" s="314"/>
      <c r="T10" s="314"/>
      <c r="U10" s="314"/>
      <c r="V10" s="314"/>
      <c r="W10" s="314"/>
      <c r="X10" s="314"/>
      <c r="Y10" s="314"/>
      <c r="Z10" s="369" t="s">
        <v>311</v>
      </c>
      <c r="AA10" s="369"/>
      <c r="AB10" s="369"/>
      <c r="AC10" s="369"/>
      <c r="AD10" s="369"/>
      <c r="AE10" s="369"/>
      <c r="AF10" s="369"/>
      <c r="AG10" s="369"/>
      <c r="AH10" s="369"/>
      <c r="AI10" s="369"/>
      <c r="AJ10" s="369"/>
      <c r="AK10" s="369"/>
      <c r="AL10" s="314" t="str">
        <f>IF(INDEX(Tabelle!N3:N278,Landschaftsdienst!BB10)="bitte Gemeinde wählen:","",INDEX(Tabelle!N3:N278,Landschaftsdienst!BB10))</f>
        <v/>
      </c>
      <c r="AM10" s="314"/>
      <c r="AN10" s="314"/>
      <c r="AO10" s="314"/>
      <c r="AP10" s="314"/>
      <c r="AQ10" s="314"/>
      <c r="AR10" s="314"/>
      <c r="AS10" s="314"/>
      <c r="AT10" s="314"/>
      <c r="AU10" s="314"/>
      <c r="AV10" s="314"/>
      <c r="AW10" s="314"/>
      <c r="AX10" s="314"/>
      <c r="AY10"/>
      <c r="AZ10" s="86"/>
      <c r="BA10" s="86"/>
      <c r="BB10" s="63">
        <v>1</v>
      </c>
      <c r="BC10" s="9"/>
      <c r="BE10" s="41" t="s">
        <v>39</v>
      </c>
    </row>
    <row r="11" spans="1:58" ht="20.25" customHeight="1" x14ac:dyDescent="0.2">
      <c r="A11" s="152">
        <v>1</v>
      </c>
      <c r="B11" s="100">
        <v>1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9"/>
      <c r="BC11" s="9"/>
      <c r="BE11" s="41" t="s">
        <v>40</v>
      </c>
    </row>
    <row r="12" spans="1:58" x14ac:dyDescent="0.2">
      <c r="A12" s="152"/>
      <c r="B12" s="100"/>
      <c r="C12" s="95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9"/>
      <c r="BC12" s="9"/>
      <c r="BE12" s="41" t="s">
        <v>41</v>
      </c>
    </row>
    <row r="13" spans="1:58" x14ac:dyDescent="0.2"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9"/>
      <c r="BC13" s="9"/>
      <c r="BE13" s="41" t="s">
        <v>42</v>
      </c>
    </row>
    <row r="14" spans="1:58" x14ac:dyDescent="0.2"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9"/>
      <c r="BC14" s="9"/>
      <c r="BE14" s="41" t="s">
        <v>43</v>
      </c>
    </row>
    <row r="15" spans="1:58" x14ac:dyDescent="0.2"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"/>
      <c r="BC15" s="9"/>
      <c r="BE15" s="41" t="s">
        <v>44</v>
      </c>
    </row>
    <row r="16" spans="1:58" ht="25.5" customHeight="1" x14ac:dyDescent="0.2">
      <c r="B16" s="86"/>
      <c r="C16" s="366" t="s">
        <v>0</v>
      </c>
      <c r="D16" s="366"/>
      <c r="E16" s="366"/>
      <c r="F16" s="366"/>
      <c r="G16" s="327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65" t="s">
        <v>316</v>
      </c>
      <c r="U16" s="365"/>
      <c r="V16" s="365"/>
      <c r="W16" s="327"/>
      <c r="X16" s="314"/>
      <c r="Y16" s="314"/>
      <c r="Z16" s="314"/>
      <c r="AA16" s="314"/>
      <c r="AB16" s="314"/>
      <c r="AC16" s="314"/>
      <c r="AD16" s="314"/>
      <c r="AE16" s="314"/>
      <c r="AF16" s="314"/>
      <c r="AG16" s="334" t="s">
        <v>313</v>
      </c>
      <c r="AH16" s="334"/>
      <c r="AI16" s="334"/>
      <c r="AJ16" s="334"/>
      <c r="AK16" s="334"/>
      <c r="AL16" s="314" t="str">
        <f>IF(INDEX(Tabelle!N3:N278,Landschaftsdienst!BB16)="bitte Gemeinde wählen:","",INDEX(Tabelle!N3:N278,Landschaftsdienst!BB16))</f>
        <v/>
      </c>
      <c r="AM16" s="314"/>
      <c r="AN16" s="314"/>
      <c r="AO16" s="314"/>
      <c r="AP16" s="314"/>
      <c r="AQ16" s="314"/>
      <c r="AR16" s="314"/>
      <c r="AS16" s="314"/>
      <c r="AT16" s="314"/>
      <c r="AU16" s="314"/>
      <c r="AV16" s="314"/>
      <c r="AW16" s="314"/>
      <c r="AX16" s="314"/>
      <c r="AY16"/>
      <c r="AZ16" s="89"/>
      <c r="BA16" s="96"/>
      <c r="BB16" s="63">
        <v>1</v>
      </c>
      <c r="BC16" s="9"/>
      <c r="BE16" s="41" t="s">
        <v>45</v>
      </c>
    </row>
    <row r="17" spans="1:75" ht="3" customHeight="1" x14ac:dyDescent="0.2">
      <c r="B17" s="86"/>
      <c r="C17" s="88"/>
      <c r="D17" s="88"/>
      <c r="E17" s="88"/>
      <c r="F17" s="88"/>
      <c r="G17" s="88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/>
      <c r="X17"/>
      <c r="Y17"/>
      <c r="Z17"/>
      <c r="AA17"/>
      <c r="AB17"/>
      <c r="AC17"/>
      <c r="AD17"/>
      <c r="AE17"/>
      <c r="AF17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96"/>
      <c r="BB17" s="9"/>
      <c r="BC17" s="9"/>
      <c r="BE17" s="41" t="s">
        <v>46</v>
      </c>
    </row>
    <row r="18" spans="1:75" ht="25.5" customHeight="1" x14ac:dyDescent="0.2">
      <c r="B18" s="86"/>
      <c r="C18" s="332" t="s">
        <v>381</v>
      </c>
      <c r="D18" s="332"/>
      <c r="E18" s="332"/>
      <c r="F18" s="332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68" t="s">
        <v>382</v>
      </c>
      <c r="AB18" s="368"/>
      <c r="AC18" s="368"/>
      <c r="AD18" s="368"/>
      <c r="AE18" s="368"/>
      <c r="AF18" s="368"/>
      <c r="AG18" s="327"/>
      <c r="AH18" s="314"/>
      <c r="AI18" s="314"/>
      <c r="AJ18" s="314"/>
      <c r="AK18" s="314"/>
      <c r="AL18" s="314"/>
      <c r="AM18" s="314"/>
      <c r="AN18" s="314"/>
      <c r="AO18" s="314"/>
      <c r="AP18" s="314"/>
      <c r="AQ18" s="314"/>
      <c r="AR18" s="314"/>
      <c r="AS18" s="314"/>
      <c r="AT18" s="314"/>
      <c r="AU18" s="314"/>
      <c r="AV18" s="314"/>
      <c r="AW18" s="314"/>
      <c r="AX18" s="314"/>
      <c r="AY18"/>
      <c r="AZ18" s="88"/>
      <c r="BA18" s="96"/>
      <c r="BB18" s="9"/>
      <c r="BC18" s="9"/>
      <c r="BE18" s="41" t="s">
        <v>47</v>
      </c>
    </row>
    <row r="19" spans="1:75" ht="3" customHeight="1" x14ac:dyDescent="0.2">
      <c r="B19" s="86"/>
      <c r="C19" s="92"/>
      <c r="D19" s="92"/>
      <c r="E19" s="92"/>
      <c r="F19" s="92"/>
      <c r="G19" s="92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3"/>
      <c r="AB19" s="93"/>
      <c r="AC19" s="93"/>
      <c r="AD19" s="93"/>
      <c r="AE19" s="93"/>
      <c r="AF19" s="93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88"/>
      <c r="BA19" s="96"/>
      <c r="BB19" s="9"/>
      <c r="BC19" s="9"/>
      <c r="BE19" s="41" t="s">
        <v>48</v>
      </c>
    </row>
    <row r="20" spans="1:75" ht="25.5" customHeight="1" x14ac:dyDescent="0.2">
      <c r="B20" s="86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88"/>
      <c r="BA20" s="96"/>
      <c r="BB20" s="9"/>
      <c r="BC20" s="9"/>
      <c r="BE20" s="41" t="s">
        <v>49</v>
      </c>
    </row>
    <row r="21" spans="1:75" ht="7.5" customHeight="1" x14ac:dyDescent="0.2">
      <c r="B21" s="86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88"/>
      <c r="BA21" s="96"/>
      <c r="BB21" s="9"/>
      <c r="BC21" s="9"/>
      <c r="BE21" s="41" t="s">
        <v>50</v>
      </c>
    </row>
    <row r="22" spans="1:75" ht="18.75" customHeight="1" x14ac:dyDescent="0.2">
      <c r="B22" s="86"/>
      <c r="C22" s="157" t="s">
        <v>344</v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367" t="s">
        <v>421</v>
      </c>
      <c r="AB22" s="367"/>
      <c r="AC22" s="367"/>
      <c r="AD22" s="367"/>
      <c r="AE22" s="367"/>
      <c r="AF22" s="367"/>
      <c r="AG22" s="367"/>
      <c r="AH22" s="367"/>
      <c r="AI22" s="367"/>
      <c r="AJ22" s="367"/>
      <c r="AK22" s="102"/>
      <c r="AL22" s="157" t="s">
        <v>320</v>
      </c>
      <c r="AM22" s="102"/>
      <c r="AN22" s="367" t="s">
        <v>421</v>
      </c>
      <c r="AO22" s="367"/>
      <c r="AP22" s="367"/>
      <c r="AQ22" s="367"/>
      <c r="AR22" s="367"/>
      <c r="AS22" s="367"/>
      <c r="AT22" s="367"/>
      <c r="AU22" s="367"/>
      <c r="AV22" s="367"/>
      <c r="AW22" s="367"/>
      <c r="AX22" s="102"/>
      <c r="AY22" s="102"/>
      <c r="AZ22" s="88"/>
      <c r="BA22" s="96"/>
      <c r="BB22" s="9"/>
      <c r="BC22" s="9"/>
      <c r="BE22" s="41" t="s">
        <v>51</v>
      </c>
    </row>
    <row r="23" spans="1:75" ht="5.25" customHeight="1" x14ac:dyDescent="0.2"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9"/>
      <c r="BC23" s="9"/>
      <c r="BE23" s="41" t="s">
        <v>52</v>
      </c>
    </row>
    <row r="24" spans="1:75" ht="6.75" customHeight="1" x14ac:dyDescent="0.2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9"/>
      <c r="BC24" s="9"/>
      <c r="BE24" s="41" t="s">
        <v>53</v>
      </c>
    </row>
    <row r="25" spans="1:75" ht="17.25" customHeight="1" x14ac:dyDescent="0.2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9"/>
      <c r="BC25" s="9"/>
      <c r="BE25" s="41" t="s">
        <v>54</v>
      </c>
    </row>
    <row r="26" spans="1:75" ht="20.25" customHeight="1" x14ac:dyDescent="0.2">
      <c r="B26" s="98"/>
      <c r="C26" s="361" t="s">
        <v>3</v>
      </c>
      <c r="D26" s="361"/>
      <c r="E26" s="361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1"/>
      <c r="Q26" s="361"/>
      <c r="R26" s="361"/>
      <c r="S26" s="361"/>
      <c r="T26" s="361"/>
      <c r="U26" s="361"/>
      <c r="V26" s="340" t="s">
        <v>13</v>
      </c>
      <c r="W26" s="340"/>
      <c r="X26" s="340"/>
      <c r="Y26" s="340"/>
      <c r="Z26" s="340" t="s">
        <v>15</v>
      </c>
      <c r="AA26" s="342"/>
      <c r="AB26" s="342"/>
      <c r="AC26" s="342"/>
      <c r="AD26" s="340" t="s">
        <v>16</v>
      </c>
      <c r="AE26" s="340"/>
      <c r="AF26" s="340"/>
      <c r="AG26" s="340"/>
      <c r="AH26" s="340"/>
      <c r="AI26" s="340"/>
      <c r="AJ26" s="340"/>
      <c r="AK26" s="340" t="s">
        <v>31</v>
      </c>
      <c r="AL26" s="340"/>
      <c r="AM26" s="340"/>
      <c r="AN26" s="340"/>
      <c r="AO26" s="340"/>
      <c r="AP26" s="340"/>
      <c r="AQ26" s="340"/>
      <c r="AR26" s="340"/>
      <c r="AS26" s="363" t="s">
        <v>393</v>
      </c>
      <c r="AT26" s="363"/>
      <c r="AU26" s="363"/>
      <c r="AV26" s="363"/>
      <c r="AW26" s="363"/>
      <c r="AX26" s="363"/>
      <c r="AY26" s="363"/>
      <c r="AZ26" s="363"/>
      <c r="BA26" s="160"/>
      <c r="BC26" s="10"/>
      <c r="BD26" s="10"/>
      <c r="BE26" s="41" t="s">
        <v>55</v>
      </c>
      <c r="BS26" s="10"/>
      <c r="BU26" s="11"/>
      <c r="BW26" s="10"/>
    </row>
    <row r="27" spans="1:75" ht="15.75" customHeight="1" thickBot="1" x14ac:dyDescent="0.25">
      <c r="B27" s="103"/>
      <c r="C27" s="331" t="s">
        <v>412</v>
      </c>
      <c r="D27" s="331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1"/>
      <c r="V27" s="341"/>
      <c r="W27" s="341"/>
      <c r="X27" s="341"/>
      <c r="Y27" s="341"/>
      <c r="Z27" s="343"/>
      <c r="AA27" s="343"/>
      <c r="AB27" s="343"/>
      <c r="AC27" s="343"/>
      <c r="AD27" s="344"/>
      <c r="AE27" s="344"/>
      <c r="AF27" s="344"/>
      <c r="AG27" s="344"/>
      <c r="AH27" s="344"/>
      <c r="AI27" s="344"/>
      <c r="AJ27" s="344"/>
      <c r="AK27" s="344"/>
      <c r="AL27" s="344"/>
      <c r="AM27" s="344"/>
      <c r="AN27" s="344"/>
      <c r="AO27" s="344"/>
      <c r="AP27" s="344"/>
      <c r="AQ27" s="344"/>
      <c r="AR27" s="344"/>
      <c r="AS27" s="344"/>
      <c r="AT27" s="344"/>
      <c r="AU27" s="344"/>
      <c r="AV27" s="344"/>
      <c r="AW27" s="344"/>
      <c r="AX27" s="344"/>
      <c r="AY27" s="344"/>
      <c r="AZ27" s="344"/>
      <c r="BA27" s="161"/>
      <c r="BB27" s="10"/>
      <c r="BC27" s="10"/>
      <c r="BD27" s="10"/>
      <c r="BE27" s="41" t="s">
        <v>56</v>
      </c>
      <c r="BS27" s="10"/>
      <c r="BT27" s="10"/>
      <c r="BU27" s="10"/>
      <c r="BW27" s="10"/>
    </row>
    <row r="28" spans="1:75" ht="15.75" customHeight="1" thickBot="1" x14ac:dyDescent="0.25">
      <c r="B28" s="156"/>
      <c r="C28" s="316" t="str">
        <f>IF(INDEX(Tabelle!$C$38:$C$132,Landschaftsdienst!B1)="bitte wählen:","",INDEX(Tabelle!$C$38:$C$132,Landschaftsdienst!B1))</f>
        <v/>
      </c>
      <c r="D28" s="316"/>
      <c r="E28" s="316"/>
      <c r="F28" s="316"/>
      <c r="G28" s="316"/>
      <c r="H28" s="316"/>
      <c r="I28" s="316"/>
      <c r="J28" s="316"/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7"/>
      <c r="V28" s="318" t="str">
        <f>IF(C28="","",VLOOKUP(B1,Tabelle!B$38:F$132,3))</f>
        <v/>
      </c>
      <c r="W28" s="319"/>
      <c r="X28" s="319"/>
      <c r="Y28" s="320"/>
      <c r="Z28" s="321" t="str">
        <f>IF(C28="","",VLOOKUP(B1,Tabelle!B$38:F$132,4))</f>
        <v/>
      </c>
      <c r="AA28" s="322"/>
      <c r="AB28" s="322"/>
      <c r="AC28" s="323"/>
      <c r="AD28" s="318" t="str">
        <f>IF(C28="","",VLOOKUP(B1,Tabelle!B$38:F$132,5))</f>
        <v/>
      </c>
      <c r="AE28" s="319"/>
      <c r="AF28" s="319"/>
      <c r="AG28" s="319"/>
      <c r="AH28" s="319"/>
      <c r="AI28" s="319"/>
      <c r="AJ28" s="320"/>
      <c r="AK28" s="324"/>
      <c r="AL28" s="325"/>
      <c r="AM28" s="325"/>
      <c r="AN28" s="325"/>
      <c r="AO28" s="325"/>
      <c r="AP28" s="325"/>
      <c r="AQ28" s="325"/>
      <c r="AR28" s="326"/>
      <c r="AS28" s="315" t="str">
        <f>IF(Z28="Unterkategorie","",IF(Z28="","",AK28*Z28))</f>
        <v/>
      </c>
      <c r="AT28" s="315"/>
      <c r="AU28" s="315"/>
      <c r="AV28" s="315"/>
      <c r="AW28" s="315"/>
      <c r="AX28" s="315"/>
      <c r="AY28" s="315"/>
      <c r="AZ28" s="315"/>
      <c r="BA28" s="162"/>
      <c r="BE28" s="41" t="s">
        <v>57</v>
      </c>
    </row>
    <row r="29" spans="1:75" ht="15.75" customHeight="1" thickBot="1" x14ac:dyDescent="0.25">
      <c r="B29" s="156"/>
      <c r="C29" s="316" t="str">
        <f>IF(INDEX(Tabelle!$C$38:$C$132,Landschaftsdienst!B2)="bitte wählen:","",INDEX(Tabelle!$C$38:$C$132,Landschaftsdienst!B2))</f>
        <v/>
      </c>
      <c r="D29" s="316"/>
      <c r="E29" s="316"/>
      <c r="F29" s="316"/>
      <c r="G29" s="316"/>
      <c r="H29" s="316"/>
      <c r="I29" s="316"/>
      <c r="J29" s="316"/>
      <c r="K29" s="316"/>
      <c r="L29" s="316"/>
      <c r="M29" s="316"/>
      <c r="N29" s="316"/>
      <c r="O29" s="316"/>
      <c r="P29" s="316"/>
      <c r="Q29" s="316"/>
      <c r="R29" s="316"/>
      <c r="S29" s="316"/>
      <c r="T29" s="316"/>
      <c r="U29" s="317"/>
      <c r="V29" s="318" t="str">
        <f>IF(C29="","",VLOOKUP(B2,Tabelle!B$38:F$132,3))</f>
        <v/>
      </c>
      <c r="W29" s="319"/>
      <c r="X29" s="319"/>
      <c r="Y29" s="320"/>
      <c r="Z29" s="321" t="str">
        <f>IF(C29="","",VLOOKUP(B2,Tabelle!B$38:F$132,4))</f>
        <v/>
      </c>
      <c r="AA29" s="322"/>
      <c r="AB29" s="322"/>
      <c r="AC29" s="323"/>
      <c r="AD29" s="318" t="str">
        <f>IF(C29="","",VLOOKUP(B2,Tabelle!B$38:F$132,5))</f>
        <v/>
      </c>
      <c r="AE29" s="319"/>
      <c r="AF29" s="319"/>
      <c r="AG29" s="319"/>
      <c r="AH29" s="319"/>
      <c r="AI29" s="319"/>
      <c r="AJ29" s="320"/>
      <c r="AK29" s="324"/>
      <c r="AL29" s="325"/>
      <c r="AM29" s="325"/>
      <c r="AN29" s="325"/>
      <c r="AO29" s="325"/>
      <c r="AP29" s="325"/>
      <c r="AQ29" s="325"/>
      <c r="AR29" s="326"/>
      <c r="AS29" s="315" t="str">
        <f t="shared" ref="AS29:AS30" si="0">IF(Z29="Unterkategorie","",IF(Z29="","",AK29*Z29))</f>
        <v/>
      </c>
      <c r="AT29" s="315"/>
      <c r="AU29" s="315"/>
      <c r="AV29" s="315"/>
      <c r="AW29" s="315"/>
      <c r="AX29" s="315"/>
      <c r="AY29" s="315"/>
      <c r="AZ29" s="315"/>
      <c r="BA29" s="162"/>
      <c r="BE29" s="41" t="s">
        <v>380</v>
      </c>
    </row>
    <row r="30" spans="1:75" ht="15.75" customHeight="1" thickBot="1" x14ac:dyDescent="0.25">
      <c r="B30" s="156"/>
      <c r="C30" s="316" t="str">
        <f>IF(INDEX(Tabelle!$C$38:$C$132,Landschaftsdienst!B3)="bitte wählen:","",INDEX(Tabelle!$C$38:$C$132,Landschaftsdienst!B3))</f>
        <v/>
      </c>
      <c r="D30" s="316"/>
      <c r="E30" s="316"/>
      <c r="F30" s="316"/>
      <c r="G30" s="316"/>
      <c r="H30" s="316"/>
      <c r="I30" s="316"/>
      <c r="J30" s="316"/>
      <c r="K30" s="316"/>
      <c r="L30" s="316"/>
      <c r="M30" s="316"/>
      <c r="N30" s="316"/>
      <c r="O30" s="316"/>
      <c r="P30" s="316"/>
      <c r="Q30" s="316"/>
      <c r="R30" s="316"/>
      <c r="S30" s="316"/>
      <c r="T30" s="316"/>
      <c r="U30" s="317"/>
      <c r="V30" s="318" t="str">
        <f>IF(C30="","",VLOOKUP(B3,Tabelle!B$38:F$132,3))</f>
        <v/>
      </c>
      <c r="W30" s="319"/>
      <c r="X30" s="319"/>
      <c r="Y30" s="320"/>
      <c r="Z30" s="321" t="str">
        <f>IF(C30="","",VLOOKUP(B3,Tabelle!B$38:F$132,4))</f>
        <v/>
      </c>
      <c r="AA30" s="322"/>
      <c r="AB30" s="322"/>
      <c r="AC30" s="323"/>
      <c r="AD30" s="318" t="str">
        <f>IF(C30="","",VLOOKUP(B3,Tabelle!B$38:F$132,5))</f>
        <v/>
      </c>
      <c r="AE30" s="319"/>
      <c r="AF30" s="319"/>
      <c r="AG30" s="319"/>
      <c r="AH30" s="319"/>
      <c r="AI30" s="319"/>
      <c r="AJ30" s="320"/>
      <c r="AK30" s="324"/>
      <c r="AL30" s="325"/>
      <c r="AM30" s="325"/>
      <c r="AN30" s="325"/>
      <c r="AO30" s="325"/>
      <c r="AP30" s="325"/>
      <c r="AQ30" s="325"/>
      <c r="AR30" s="326"/>
      <c r="AS30" s="315" t="str">
        <f t="shared" si="0"/>
        <v/>
      </c>
      <c r="AT30" s="315"/>
      <c r="AU30" s="315"/>
      <c r="AV30" s="315"/>
      <c r="AW30" s="315"/>
      <c r="AX30" s="315"/>
      <c r="AY30" s="315"/>
      <c r="AZ30" s="315"/>
      <c r="BA30" s="162"/>
      <c r="BE30" s="41" t="s">
        <v>58</v>
      </c>
    </row>
    <row r="31" spans="1:75" s="112" customFormat="1" ht="15.75" customHeight="1" thickBot="1" x14ac:dyDescent="0.25">
      <c r="A31" s="49"/>
      <c r="B31" s="156"/>
      <c r="C31" s="316" t="str">
        <f>IF(INDEX(Tabelle!$C$38:$C$132,Landschaftsdienst!B4)="bitte wählen:","",INDEX(Tabelle!$C$38:$C$132,Landschaftsdienst!B4))</f>
        <v/>
      </c>
      <c r="D31" s="316"/>
      <c r="E31" s="316"/>
      <c r="F31" s="316"/>
      <c r="G31" s="316"/>
      <c r="H31" s="316"/>
      <c r="I31" s="316"/>
      <c r="J31" s="316"/>
      <c r="K31" s="316"/>
      <c r="L31" s="316"/>
      <c r="M31" s="316"/>
      <c r="N31" s="316"/>
      <c r="O31" s="316"/>
      <c r="P31" s="316"/>
      <c r="Q31" s="316"/>
      <c r="R31" s="316"/>
      <c r="S31" s="316"/>
      <c r="T31" s="316"/>
      <c r="U31" s="317"/>
      <c r="V31" s="318" t="str">
        <f>IF(C31="","",VLOOKUP(B4,Tabelle!B$38:F$132,3))</f>
        <v/>
      </c>
      <c r="W31" s="319"/>
      <c r="X31" s="319"/>
      <c r="Y31" s="320"/>
      <c r="Z31" s="321" t="str">
        <f>IF(C31="","",VLOOKUP(B4,Tabelle!B$38:F$132,4))</f>
        <v/>
      </c>
      <c r="AA31" s="322"/>
      <c r="AB31" s="322"/>
      <c r="AC31" s="323"/>
      <c r="AD31" s="318" t="str">
        <f>IF(C31="","",VLOOKUP(B4,Tabelle!B$38:F$132,5))</f>
        <v/>
      </c>
      <c r="AE31" s="319"/>
      <c r="AF31" s="319"/>
      <c r="AG31" s="319"/>
      <c r="AH31" s="319"/>
      <c r="AI31" s="319"/>
      <c r="AJ31" s="320"/>
      <c r="AK31" s="324"/>
      <c r="AL31" s="325"/>
      <c r="AM31" s="325"/>
      <c r="AN31" s="325"/>
      <c r="AO31" s="325"/>
      <c r="AP31" s="325"/>
      <c r="AQ31" s="325"/>
      <c r="AR31" s="326"/>
      <c r="AS31" s="315" t="str">
        <f t="shared" ref="AS31:AS33" si="1">IF(Z31="Unterkategorie","",IF(Z31="","",AK31*Z31))</f>
        <v/>
      </c>
      <c r="AT31" s="315"/>
      <c r="AU31" s="315"/>
      <c r="AV31" s="315"/>
      <c r="AW31" s="315"/>
      <c r="AX31" s="315"/>
      <c r="AY31" s="315"/>
      <c r="AZ31" s="315"/>
      <c r="BA31" s="86"/>
      <c r="BE31" s="41"/>
    </row>
    <row r="32" spans="1:75" s="112" customFormat="1" ht="15.75" customHeight="1" thickBot="1" x14ac:dyDescent="0.25">
      <c r="A32" s="49"/>
      <c r="B32" s="156"/>
      <c r="C32" s="316" t="str">
        <f>IF(INDEX(Tabelle!$C$38:$C$132,Landschaftsdienst!B5)="bitte wählen:","",INDEX(Tabelle!$C$38:$C$132,Landschaftsdienst!B5))</f>
        <v/>
      </c>
      <c r="D32" s="316"/>
      <c r="E32" s="316"/>
      <c r="F32" s="316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7"/>
      <c r="V32" s="318" t="str">
        <f>IF(C32="","",VLOOKUP(B5,Tabelle!B$38:F$132,3))</f>
        <v/>
      </c>
      <c r="W32" s="319"/>
      <c r="X32" s="319"/>
      <c r="Y32" s="320"/>
      <c r="Z32" s="321" t="str">
        <f>IF(C32="","",VLOOKUP(B5,Tabelle!B$38:F$132,4))</f>
        <v/>
      </c>
      <c r="AA32" s="322"/>
      <c r="AB32" s="322"/>
      <c r="AC32" s="323"/>
      <c r="AD32" s="318" t="str">
        <f>IF(C32="","",VLOOKUP(B5,Tabelle!B$38:F$132,5))</f>
        <v/>
      </c>
      <c r="AE32" s="319"/>
      <c r="AF32" s="319"/>
      <c r="AG32" s="319"/>
      <c r="AH32" s="319"/>
      <c r="AI32" s="319"/>
      <c r="AJ32" s="320"/>
      <c r="AK32" s="324"/>
      <c r="AL32" s="325"/>
      <c r="AM32" s="325"/>
      <c r="AN32" s="325"/>
      <c r="AO32" s="325"/>
      <c r="AP32" s="325"/>
      <c r="AQ32" s="325"/>
      <c r="AR32" s="326"/>
      <c r="AS32" s="315" t="str">
        <f t="shared" si="1"/>
        <v/>
      </c>
      <c r="AT32" s="315"/>
      <c r="AU32" s="315"/>
      <c r="AV32" s="315"/>
      <c r="AW32" s="315"/>
      <c r="AX32" s="315"/>
      <c r="AY32" s="315"/>
      <c r="AZ32" s="315"/>
      <c r="BA32" s="86"/>
      <c r="BE32" s="41"/>
    </row>
    <row r="33" spans="1:57" s="112" customFormat="1" ht="15.75" customHeight="1" thickBot="1" x14ac:dyDescent="0.25">
      <c r="A33" s="49"/>
      <c r="B33" s="156"/>
      <c r="C33" s="316" t="str">
        <f>IF(INDEX(Tabelle!$C$38:$C$132,Landschaftsdienst!B6)="bitte wählen:","",INDEX(Tabelle!$C$38:$C$132,Landschaftsdienst!B6))</f>
        <v/>
      </c>
      <c r="D33" s="316"/>
      <c r="E33" s="316"/>
      <c r="F33" s="316"/>
      <c r="G33" s="316"/>
      <c r="H33" s="316"/>
      <c r="I33" s="316"/>
      <c r="J33" s="316"/>
      <c r="K33" s="316"/>
      <c r="L33" s="316"/>
      <c r="M33" s="316"/>
      <c r="N33" s="316"/>
      <c r="O33" s="316"/>
      <c r="P33" s="316"/>
      <c r="Q33" s="316"/>
      <c r="R33" s="316"/>
      <c r="S33" s="316"/>
      <c r="T33" s="316"/>
      <c r="U33" s="317"/>
      <c r="V33" s="318" t="str">
        <f>IF(C33="","",VLOOKUP(B6,Tabelle!B$38:F$132,3))</f>
        <v/>
      </c>
      <c r="W33" s="319"/>
      <c r="X33" s="319"/>
      <c r="Y33" s="320"/>
      <c r="Z33" s="321" t="str">
        <f>IF(C33="","",VLOOKUP(B6,Tabelle!B$38:F$132,4))</f>
        <v/>
      </c>
      <c r="AA33" s="322"/>
      <c r="AB33" s="322"/>
      <c r="AC33" s="323"/>
      <c r="AD33" s="318" t="str">
        <f>IF(C33="","",VLOOKUP(B6,Tabelle!B$38:F$132,5))</f>
        <v/>
      </c>
      <c r="AE33" s="319"/>
      <c r="AF33" s="319"/>
      <c r="AG33" s="319"/>
      <c r="AH33" s="319"/>
      <c r="AI33" s="319"/>
      <c r="AJ33" s="320"/>
      <c r="AK33" s="324"/>
      <c r="AL33" s="325"/>
      <c r="AM33" s="325"/>
      <c r="AN33" s="325"/>
      <c r="AO33" s="325"/>
      <c r="AP33" s="325"/>
      <c r="AQ33" s="325"/>
      <c r="AR33" s="326"/>
      <c r="AS33" s="315" t="str">
        <f t="shared" si="1"/>
        <v/>
      </c>
      <c r="AT33" s="315"/>
      <c r="AU33" s="315"/>
      <c r="AV33" s="315"/>
      <c r="AW33" s="315"/>
      <c r="AX33" s="315"/>
      <c r="AY33" s="315"/>
      <c r="AZ33" s="315"/>
      <c r="BA33" s="86"/>
      <c r="BE33" s="41"/>
    </row>
    <row r="34" spans="1:57" s="112" customFormat="1" ht="15.75" customHeight="1" thickBot="1" x14ac:dyDescent="0.25">
      <c r="A34" s="49"/>
      <c r="B34" s="86"/>
      <c r="C34" s="316" t="str">
        <f>IF(INDEX(Tabelle!$C$38:$C$132,Landschaftsdienst!B7)="bitte wählen:","",INDEX(Tabelle!$C$38:$C$132,Landschaftsdienst!B7))</f>
        <v/>
      </c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6"/>
      <c r="O34" s="316"/>
      <c r="P34" s="316"/>
      <c r="Q34" s="316"/>
      <c r="R34" s="316"/>
      <c r="S34" s="316"/>
      <c r="T34" s="316"/>
      <c r="U34" s="317"/>
      <c r="V34" s="318" t="str">
        <f>IF(C34="","",VLOOKUP(B7,Tabelle!B$38:F$132,3))</f>
        <v/>
      </c>
      <c r="W34" s="319"/>
      <c r="X34" s="319"/>
      <c r="Y34" s="320"/>
      <c r="Z34" s="321" t="str">
        <f>IF(C34="","",VLOOKUP(B7,Tabelle!B$38:F$132,4))</f>
        <v/>
      </c>
      <c r="AA34" s="322"/>
      <c r="AB34" s="322"/>
      <c r="AC34" s="323"/>
      <c r="AD34" s="318" t="str">
        <f>IF(C34="","",VLOOKUP(B7,Tabelle!B$38:F$132,5))</f>
        <v/>
      </c>
      <c r="AE34" s="319"/>
      <c r="AF34" s="319"/>
      <c r="AG34" s="319"/>
      <c r="AH34" s="319"/>
      <c r="AI34" s="319"/>
      <c r="AJ34" s="320"/>
      <c r="AK34" s="324"/>
      <c r="AL34" s="325"/>
      <c r="AM34" s="325"/>
      <c r="AN34" s="325"/>
      <c r="AO34" s="325"/>
      <c r="AP34" s="325"/>
      <c r="AQ34" s="325"/>
      <c r="AR34" s="326"/>
      <c r="AS34" s="315" t="str">
        <f>IF(Z34="Unterkategorie","",IF(Z34="","",AK34*Z34))</f>
        <v/>
      </c>
      <c r="AT34" s="315"/>
      <c r="AU34" s="315"/>
      <c r="AV34" s="315"/>
      <c r="AW34" s="315"/>
      <c r="AX34" s="315"/>
      <c r="AY34" s="315"/>
      <c r="AZ34" s="315"/>
      <c r="BA34" s="86"/>
      <c r="BE34" s="41"/>
    </row>
    <row r="35" spans="1:57" s="112" customFormat="1" ht="15.75" customHeight="1" thickBot="1" x14ac:dyDescent="0.25">
      <c r="A35" s="49"/>
      <c r="B35" s="86"/>
      <c r="C35" s="316" t="str">
        <f>IF(INDEX(Tabelle!$C$38:$C$132,Landschaftsdienst!B8)="bitte wählen:","",INDEX(Tabelle!$C$38:$C$132,Landschaftsdienst!B8))</f>
        <v/>
      </c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7"/>
      <c r="V35" s="318" t="str">
        <f>IF(C35="","",VLOOKUP(B8,Tabelle!B$38:F$132,3))</f>
        <v/>
      </c>
      <c r="W35" s="319"/>
      <c r="X35" s="319"/>
      <c r="Y35" s="320"/>
      <c r="Z35" s="321" t="str">
        <f>IF(C35="","",VLOOKUP(B8,Tabelle!B$38:F$132,4))</f>
        <v/>
      </c>
      <c r="AA35" s="322"/>
      <c r="AB35" s="322"/>
      <c r="AC35" s="323"/>
      <c r="AD35" s="318" t="str">
        <f>IF(C35="","",VLOOKUP(B8,Tabelle!B$38:F$132,5))</f>
        <v/>
      </c>
      <c r="AE35" s="319"/>
      <c r="AF35" s="319"/>
      <c r="AG35" s="319"/>
      <c r="AH35" s="319"/>
      <c r="AI35" s="319"/>
      <c r="AJ35" s="320"/>
      <c r="AK35" s="324"/>
      <c r="AL35" s="325"/>
      <c r="AM35" s="325"/>
      <c r="AN35" s="325"/>
      <c r="AO35" s="325"/>
      <c r="AP35" s="325"/>
      <c r="AQ35" s="325"/>
      <c r="AR35" s="326"/>
      <c r="AS35" s="315" t="str">
        <f>IF(Z35="Unterkategorie","",IF(Z35="","",AK35*Z35))</f>
        <v/>
      </c>
      <c r="AT35" s="315"/>
      <c r="AU35" s="315"/>
      <c r="AV35" s="315"/>
      <c r="AW35" s="315"/>
      <c r="AX35" s="315"/>
      <c r="AY35" s="315"/>
      <c r="AZ35" s="315"/>
      <c r="BA35" s="86"/>
      <c r="BE35" s="41"/>
    </row>
    <row r="36" spans="1:57" ht="15.75" customHeight="1" thickBot="1" x14ac:dyDescent="0.25">
      <c r="B36" s="86"/>
      <c r="C36" s="86"/>
      <c r="D36" s="86"/>
      <c r="E36" s="95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244">
        <f>SUM(AS28:AZ35)</f>
        <v>0</v>
      </c>
      <c r="AT36" s="245"/>
      <c r="AU36" s="245"/>
      <c r="AV36" s="245"/>
      <c r="AW36" s="245"/>
      <c r="AX36" s="245"/>
      <c r="AY36" s="245"/>
      <c r="AZ36" s="246"/>
      <c r="BA36" s="99"/>
      <c r="BE36" s="41" t="s">
        <v>59</v>
      </c>
    </row>
    <row r="37" spans="1:57" ht="15.75" customHeight="1" x14ac:dyDescent="0.2">
      <c r="B37" s="86"/>
      <c r="C37" s="86"/>
      <c r="D37" s="86"/>
      <c r="E37" s="95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104"/>
      <c r="AT37" s="104"/>
      <c r="AU37" s="104"/>
      <c r="AV37" s="104"/>
      <c r="AW37" s="104"/>
      <c r="AX37" s="104"/>
      <c r="AY37" s="104"/>
      <c r="AZ37" s="104"/>
      <c r="BA37" s="86"/>
      <c r="BE37" s="41"/>
    </row>
    <row r="38" spans="1:57" ht="20.25" customHeight="1" x14ac:dyDescent="0.2">
      <c r="B38" s="154"/>
      <c r="C38" s="361" t="s">
        <v>3</v>
      </c>
      <c r="D38" s="361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Q38" s="361"/>
      <c r="R38" s="361"/>
      <c r="S38" s="361"/>
      <c r="T38" s="361"/>
      <c r="U38" s="361"/>
      <c r="V38" s="340" t="s">
        <v>13</v>
      </c>
      <c r="W38" s="340"/>
      <c r="X38" s="340"/>
      <c r="Y38" s="340"/>
      <c r="Z38" s="340" t="s">
        <v>413</v>
      </c>
      <c r="AA38" s="342"/>
      <c r="AB38" s="342"/>
      <c r="AC38" s="342"/>
      <c r="AD38" s="340" t="s">
        <v>16</v>
      </c>
      <c r="AE38" s="340"/>
      <c r="AF38" s="340"/>
      <c r="AG38" s="340"/>
      <c r="AH38" s="340"/>
      <c r="AI38" s="340"/>
      <c r="AJ38" s="340"/>
      <c r="AK38" s="340" t="s">
        <v>31</v>
      </c>
      <c r="AL38" s="340"/>
      <c r="AM38" s="340"/>
      <c r="AN38" s="340"/>
      <c r="AO38" s="340"/>
      <c r="AP38" s="340"/>
      <c r="AQ38" s="340"/>
      <c r="AR38" s="340"/>
      <c r="AS38" s="340" t="s">
        <v>393</v>
      </c>
      <c r="AT38" s="340"/>
      <c r="AU38" s="340"/>
      <c r="AV38" s="340"/>
      <c r="AW38" s="340"/>
      <c r="AX38" s="340"/>
      <c r="AY38" s="340"/>
      <c r="AZ38" s="345"/>
      <c r="BA38" s="86"/>
      <c r="BE38" s="41"/>
    </row>
    <row r="39" spans="1:57" ht="15.75" customHeight="1" thickBot="1" x14ac:dyDescent="0.25">
      <c r="B39" s="103"/>
      <c r="C39" s="331" t="s">
        <v>414</v>
      </c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1"/>
      <c r="R39" s="331"/>
      <c r="S39" s="331"/>
      <c r="T39" s="331"/>
      <c r="U39" s="331"/>
      <c r="V39" s="341"/>
      <c r="W39" s="341"/>
      <c r="X39" s="341"/>
      <c r="Y39" s="341"/>
      <c r="Z39" s="343"/>
      <c r="AA39" s="343"/>
      <c r="AB39" s="343"/>
      <c r="AC39" s="343"/>
      <c r="AD39" s="344"/>
      <c r="AE39" s="344"/>
      <c r="AF39" s="344"/>
      <c r="AG39" s="344"/>
      <c r="AH39" s="344"/>
      <c r="AI39" s="344"/>
      <c r="AJ39" s="344"/>
      <c r="AK39" s="344"/>
      <c r="AL39" s="344"/>
      <c r="AM39" s="344"/>
      <c r="AN39" s="344"/>
      <c r="AO39" s="344"/>
      <c r="AP39" s="344"/>
      <c r="AQ39" s="344"/>
      <c r="AR39" s="344"/>
      <c r="AS39" s="344"/>
      <c r="AT39" s="344"/>
      <c r="AU39" s="344"/>
      <c r="AV39" s="344"/>
      <c r="AW39" s="344"/>
      <c r="AX39" s="344"/>
      <c r="AY39" s="344"/>
      <c r="AZ39" s="346"/>
      <c r="BA39" s="86"/>
      <c r="BE39" s="41"/>
    </row>
    <row r="40" spans="1:57" ht="15.75" customHeight="1" thickBot="1" x14ac:dyDescent="0.25">
      <c r="B40" s="155"/>
      <c r="C40" s="328">
        <v>1</v>
      </c>
      <c r="D40" s="329"/>
      <c r="E40" s="329"/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30"/>
      <c r="V40" s="360" t="str">
        <f>IF(C40="","",VLOOKUP(C40,Tabelle!$B$134:$F$158,3,FALSE))</f>
        <v>--</v>
      </c>
      <c r="W40" s="360"/>
      <c r="X40" s="360"/>
      <c r="Y40" s="360"/>
      <c r="Z40" s="350" t="str">
        <f>IF(OR(C40=""),"",VLOOKUP(C40,Tabelle!$B$134:$F$158,4,FALSE))</f>
        <v>--</v>
      </c>
      <c r="AA40" s="350"/>
      <c r="AB40" s="350"/>
      <c r="AC40" s="350"/>
      <c r="AD40" s="318" t="str">
        <f>IF(C40="","",VLOOKUP(C40,Tabelle!B$134:F$158,5))</f>
        <v>--</v>
      </c>
      <c r="AE40" s="319"/>
      <c r="AF40" s="319"/>
      <c r="AG40" s="319"/>
      <c r="AH40" s="319"/>
      <c r="AI40" s="319"/>
      <c r="AJ40" s="320"/>
      <c r="AK40" s="347"/>
      <c r="AL40" s="348"/>
      <c r="AM40" s="348"/>
      <c r="AN40" s="348"/>
      <c r="AO40" s="348"/>
      <c r="AP40" s="348"/>
      <c r="AQ40" s="348"/>
      <c r="AR40" s="349"/>
      <c r="AS40" s="315" t="str">
        <f>IF(C40=1,"",AK40*Z40)</f>
        <v/>
      </c>
      <c r="AT40" s="315"/>
      <c r="AU40" s="315"/>
      <c r="AV40" s="315"/>
      <c r="AW40" s="315"/>
      <c r="AX40" s="315"/>
      <c r="AY40" s="315"/>
      <c r="AZ40" s="315"/>
      <c r="BA40" s="86"/>
      <c r="BE40" s="41"/>
    </row>
    <row r="41" spans="1:57" ht="15.75" customHeight="1" thickBot="1" x14ac:dyDescent="0.25">
      <c r="B41" s="155"/>
      <c r="C41" s="328">
        <v>1</v>
      </c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30"/>
      <c r="V41" s="360" t="str">
        <f>IF(C41="","",VLOOKUP(C41,Tabelle!$B$134:$F$158,3,FALSE))</f>
        <v>--</v>
      </c>
      <c r="W41" s="360"/>
      <c r="X41" s="360"/>
      <c r="Y41" s="360"/>
      <c r="Z41" s="350" t="str">
        <f>IF(OR(C41=""),"",VLOOKUP(C41,Tabelle!$B$134:$F$158,4,FALSE))</f>
        <v>--</v>
      </c>
      <c r="AA41" s="350"/>
      <c r="AB41" s="350"/>
      <c r="AC41" s="350"/>
      <c r="AD41" s="318" t="str">
        <f>IF(C41="","",VLOOKUP(C41,Tabelle!B$134:F$158,5))</f>
        <v>--</v>
      </c>
      <c r="AE41" s="319"/>
      <c r="AF41" s="319"/>
      <c r="AG41" s="319"/>
      <c r="AH41" s="319"/>
      <c r="AI41" s="319"/>
      <c r="AJ41" s="320"/>
      <c r="AK41" s="324"/>
      <c r="AL41" s="325"/>
      <c r="AM41" s="325"/>
      <c r="AN41" s="325"/>
      <c r="AO41" s="325"/>
      <c r="AP41" s="325"/>
      <c r="AQ41" s="325"/>
      <c r="AR41" s="326"/>
      <c r="AS41" s="315" t="str">
        <f>IF(C41=1,"",AK41*Z41)</f>
        <v/>
      </c>
      <c r="AT41" s="315"/>
      <c r="AU41" s="315"/>
      <c r="AV41" s="315"/>
      <c r="AW41" s="315"/>
      <c r="AX41" s="315"/>
      <c r="AY41" s="315"/>
      <c r="AZ41" s="315"/>
      <c r="BA41" s="86"/>
      <c r="BE41" s="41"/>
    </row>
    <row r="42" spans="1:57" s="112" customFormat="1" ht="15.75" customHeight="1" thickBot="1" x14ac:dyDescent="0.25">
      <c r="A42" s="49"/>
      <c r="B42" s="86"/>
      <c r="C42" s="328">
        <v>1</v>
      </c>
      <c r="D42" s="329"/>
      <c r="E42" s="329"/>
      <c r="F42" s="329"/>
      <c r="G42" s="329"/>
      <c r="H42" s="329"/>
      <c r="I42" s="329"/>
      <c r="J42" s="329"/>
      <c r="K42" s="329"/>
      <c r="L42" s="329"/>
      <c r="M42" s="329"/>
      <c r="N42" s="329"/>
      <c r="O42" s="329"/>
      <c r="P42" s="329"/>
      <c r="Q42" s="329"/>
      <c r="R42" s="329"/>
      <c r="S42" s="329"/>
      <c r="T42" s="329"/>
      <c r="U42" s="330"/>
      <c r="V42" s="360" t="str">
        <f>IF(C42="","",VLOOKUP(C42,Tabelle!$B$134:$F$158,3,FALSE))</f>
        <v>--</v>
      </c>
      <c r="W42" s="360"/>
      <c r="X42" s="360"/>
      <c r="Y42" s="360"/>
      <c r="Z42" s="350" t="str">
        <f>IF(OR(C42=""),"",VLOOKUP(C42,Tabelle!$B$134:$F$158,4,FALSE))</f>
        <v>--</v>
      </c>
      <c r="AA42" s="350"/>
      <c r="AB42" s="350"/>
      <c r="AC42" s="350"/>
      <c r="AD42" s="318" t="str">
        <f>IF(C42="","",VLOOKUP(C42,Tabelle!B$134:F$158,5))</f>
        <v>--</v>
      </c>
      <c r="AE42" s="319"/>
      <c r="AF42" s="319"/>
      <c r="AG42" s="319"/>
      <c r="AH42" s="319"/>
      <c r="AI42" s="319"/>
      <c r="AJ42" s="320"/>
      <c r="AK42" s="324"/>
      <c r="AL42" s="325"/>
      <c r="AM42" s="325"/>
      <c r="AN42" s="325"/>
      <c r="AO42" s="325"/>
      <c r="AP42" s="325"/>
      <c r="AQ42" s="325"/>
      <c r="AR42" s="326"/>
      <c r="AS42" s="315" t="str">
        <f t="shared" ref="AS42:AS43" si="2">IF(C42=1,"",AK42*Z42)</f>
        <v/>
      </c>
      <c r="AT42" s="315"/>
      <c r="AU42" s="315"/>
      <c r="AV42" s="315"/>
      <c r="AW42" s="315"/>
      <c r="AX42" s="315"/>
      <c r="AY42" s="315"/>
      <c r="AZ42" s="315"/>
      <c r="BA42" s="86"/>
      <c r="BE42" s="41"/>
    </row>
    <row r="43" spans="1:57" s="112" customFormat="1" ht="15.75" customHeight="1" thickBot="1" x14ac:dyDescent="0.25">
      <c r="A43" s="49"/>
      <c r="B43" s="86"/>
      <c r="C43" s="328">
        <v>1</v>
      </c>
      <c r="D43" s="329"/>
      <c r="E43" s="329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30"/>
      <c r="V43" s="360" t="str">
        <f>IF(C43="","",VLOOKUP(C43,Tabelle!$B$134:$F$158,3,FALSE))</f>
        <v>--</v>
      </c>
      <c r="W43" s="360"/>
      <c r="X43" s="360"/>
      <c r="Y43" s="360"/>
      <c r="Z43" s="350" t="str">
        <f>IF(OR(C43=""),"",VLOOKUP(C43,Tabelle!$B$134:$F$158,4,FALSE))</f>
        <v>--</v>
      </c>
      <c r="AA43" s="350"/>
      <c r="AB43" s="350"/>
      <c r="AC43" s="350"/>
      <c r="AD43" s="318" t="str">
        <f>IF(C43="","",VLOOKUP(C43,Tabelle!B$134:F$158,5))</f>
        <v>--</v>
      </c>
      <c r="AE43" s="319"/>
      <c r="AF43" s="319"/>
      <c r="AG43" s="319"/>
      <c r="AH43" s="319"/>
      <c r="AI43" s="319"/>
      <c r="AJ43" s="320"/>
      <c r="AK43" s="324"/>
      <c r="AL43" s="325"/>
      <c r="AM43" s="325"/>
      <c r="AN43" s="325"/>
      <c r="AO43" s="325"/>
      <c r="AP43" s="325"/>
      <c r="AQ43" s="325"/>
      <c r="AR43" s="326"/>
      <c r="AS43" s="315" t="str">
        <f t="shared" si="2"/>
        <v/>
      </c>
      <c r="AT43" s="315"/>
      <c r="AU43" s="315"/>
      <c r="AV43" s="315"/>
      <c r="AW43" s="315"/>
      <c r="AX43" s="315"/>
      <c r="AY43" s="315"/>
      <c r="AZ43" s="315"/>
      <c r="BA43" s="86"/>
      <c r="BE43" s="41"/>
    </row>
    <row r="44" spans="1:57" ht="15.75" customHeight="1" thickBot="1" x14ac:dyDescent="0.25">
      <c r="B44" s="86"/>
      <c r="C44" s="114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244">
        <f>SUM(AS40:BA43)</f>
        <v>0</v>
      </c>
      <c r="AT44" s="245"/>
      <c r="AU44" s="245"/>
      <c r="AV44" s="245"/>
      <c r="AW44" s="245"/>
      <c r="AX44" s="245"/>
      <c r="AY44" s="245"/>
      <c r="AZ44" s="246"/>
      <c r="BA44" s="86"/>
      <c r="BE44" s="41" t="s">
        <v>77</v>
      </c>
    </row>
    <row r="45" spans="1:57" ht="11.25" customHeight="1" thickBot="1" x14ac:dyDescent="0.25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104"/>
      <c r="AT45" s="104"/>
      <c r="AU45" s="104"/>
      <c r="AV45" s="104"/>
      <c r="AW45" s="104"/>
      <c r="AX45" s="104"/>
      <c r="AY45" s="104"/>
      <c r="AZ45" s="104"/>
      <c r="BA45" s="86"/>
      <c r="BE45" s="41" t="s">
        <v>78</v>
      </c>
    </row>
    <row r="46" spans="1:57" ht="20.25" customHeight="1" thickBot="1" x14ac:dyDescent="0.25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338" t="s">
        <v>424</v>
      </c>
      <c r="AE46" s="339"/>
      <c r="AF46" s="339"/>
      <c r="AG46" s="339"/>
      <c r="AH46" s="339"/>
      <c r="AI46" s="339"/>
      <c r="AJ46" s="339"/>
      <c r="AK46" s="339"/>
      <c r="AL46" s="339"/>
      <c r="AM46" s="339"/>
      <c r="AN46" s="339"/>
      <c r="AO46" s="339"/>
      <c r="AP46" s="339"/>
      <c r="AQ46" s="339"/>
      <c r="AR46" s="339"/>
      <c r="AS46" s="335">
        <f>AS44+AS36</f>
        <v>0</v>
      </c>
      <c r="AT46" s="336"/>
      <c r="AU46" s="336"/>
      <c r="AV46" s="336"/>
      <c r="AW46" s="336"/>
      <c r="AX46" s="336"/>
      <c r="AY46" s="336"/>
      <c r="AZ46" s="337"/>
      <c r="BA46" s="86"/>
      <c r="BE46" s="41" t="s">
        <v>79</v>
      </c>
    </row>
    <row r="47" spans="1:57" ht="14.25" customHeight="1" x14ac:dyDescent="0.2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104"/>
      <c r="AT47" s="104"/>
      <c r="AU47" s="104"/>
      <c r="AV47" s="104"/>
      <c r="AW47" s="104"/>
      <c r="AX47" s="104"/>
      <c r="AY47" s="104"/>
      <c r="AZ47" s="104"/>
      <c r="BA47" s="86"/>
      <c r="BE47" s="41" t="s">
        <v>80</v>
      </c>
    </row>
    <row r="48" spans="1:57" ht="20.25" customHeight="1" x14ac:dyDescent="0.2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101"/>
      <c r="W48" s="91"/>
      <c r="X48" s="91"/>
      <c r="Y48" s="91"/>
      <c r="Z48" s="358"/>
      <c r="AA48" s="358"/>
      <c r="AB48" s="358"/>
      <c r="AC48" s="358"/>
      <c r="AD48" s="358"/>
      <c r="AE48" s="358"/>
      <c r="AF48" s="358"/>
      <c r="AG48" s="358"/>
      <c r="AH48" s="358"/>
      <c r="AI48" s="358"/>
      <c r="AJ48" s="358"/>
      <c r="AK48" s="358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E48" s="41" t="s">
        <v>81</v>
      </c>
    </row>
    <row r="49" spans="1:57" ht="20.25" customHeight="1" x14ac:dyDescent="0.2">
      <c r="B49" s="86"/>
      <c r="C49" s="359"/>
      <c r="D49" s="359"/>
      <c r="E49" s="359"/>
      <c r="F49" s="359"/>
      <c r="G49" s="359"/>
      <c r="H49" s="359"/>
      <c r="I49" s="359"/>
      <c r="J49" s="359"/>
      <c r="K49" s="359"/>
      <c r="L49" s="359"/>
      <c r="M49" s="359"/>
      <c r="N49" s="359"/>
      <c r="O49" s="359"/>
      <c r="P49" s="359"/>
      <c r="Q49" s="359"/>
      <c r="R49" s="359"/>
      <c r="S49" s="359"/>
      <c r="T49" s="359"/>
      <c r="U49" s="359"/>
      <c r="V49" s="359"/>
      <c r="W49" s="359"/>
      <c r="X49" s="359"/>
      <c r="Y49" s="359"/>
      <c r="Z49" s="359"/>
      <c r="AA49" s="359"/>
      <c r="AB49" s="359"/>
      <c r="AC49" s="359"/>
      <c r="AD49" s="359"/>
      <c r="AE49" s="359"/>
      <c r="AF49" s="359"/>
      <c r="AG49" s="359"/>
      <c r="AH49" s="359"/>
      <c r="AI49" s="359"/>
      <c r="AJ49" s="359"/>
      <c r="AK49" s="359"/>
      <c r="AL49" s="359"/>
      <c r="AM49" s="359"/>
      <c r="AN49" s="359"/>
      <c r="AO49" s="359"/>
      <c r="AP49" s="359"/>
      <c r="AQ49" s="359"/>
      <c r="AR49" s="359"/>
      <c r="AS49" s="359"/>
      <c r="AT49" s="359"/>
      <c r="AU49" s="359"/>
      <c r="AV49" s="359"/>
      <c r="AW49" s="359"/>
      <c r="AX49" s="359"/>
      <c r="AY49" s="359"/>
      <c r="AZ49" s="86"/>
      <c r="BA49" s="86"/>
      <c r="BE49" s="41" t="s">
        <v>82</v>
      </c>
    </row>
    <row r="50" spans="1:57" s="12" customFormat="1" x14ac:dyDescent="0.2">
      <c r="A50" s="49"/>
      <c r="B50" s="86"/>
      <c r="C50" s="359"/>
      <c r="D50" s="359"/>
      <c r="E50" s="359"/>
      <c r="F50" s="359"/>
      <c r="G50" s="359"/>
      <c r="H50" s="359"/>
      <c r="I50" s="359"/>
      <c r="J50" s="359"/>
      <c r="K50" s="359"/>
      <c r="L50" s="359"/>
      <c r="M50" s="359"/>
      <c r="N50" s="359"/>
      <c r="O50" s="359"/>
      <c r="P50" s="359"/>
      <c r="Q50" s="359"/>
      <c r="R50" s="359"/>
      <c r="S50" s="359"/>
      <c r="T50" s="359"/>
      <c r="U50" s="359"/>
      <c r="V50" s="359"/>
      <c r="W50" s="359"/>
      <c r="X50" s="359"/>
      <c r="Y50" s="359"/>
      <c r="Z50" s="359"/>
      <c r="AA50" s="359"/>
      <c r="AB50" s="359"/>
      <c r="AC50" s="359"/>
      <c r="AD50" s="359"/>
      <c r="AE50" s="359"/>
      <c r="AF50" s="359"/>
      <c r="AG50" s="359"/>
      <c r="AH50" s="359"/>
      <c r="AI50" s="359"/>
      <c r="AJ50" s="359"/>
      <c r="AK50" s="359"/>
      <c r="AL50" s="359"/>
      <c r="AM50" s="359"/>
      <c r="AN50" s="359"/>
      <c r="AO50" s="359"/>
      <c r="AP50" s="359"/>
      <c r="AQ50" s="359"/>
      <c r="AR50" s="359"/>
      <c r="AS50" s="359"/>
      <c r="AT50" s="359"/>
      <c r="AU50" s="359"/>
      <c r="AV50" s="359"/>
      <c r="AW50" s="359"/>
      <c r="AX50" s="359"/>
      <c r="AY50" s="359"/>
      <c r="AZ50" s="86"/>
      <c r="BA50" s="86"/>
      <c r="BE50" s="41" t="s">
        <v>83</v>
      </c>
    </row>
    <row r="51" spans="1:57" ht="16.5" customHeight="1" x14ac:dyDescent="0.2">
      <c r="B51" s="86"/>
      <c r="C51" s="359"/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  <c r="Z51" s="359"/>
      <c r="AA51" s="359"/>
      <c r="AB51" s="359"/>
      <c r="AC51" s="359"/>
      <c r="AD51" s="359"/>
      <c r="AE51" s="359"/>
      <c r="AF51" s="359"/>
      <c r="AG51" s="359"/>
      <c r="AH51" s="359"/>
      <c r="AI51" s="359"/>
      <c r="AJ51" s="359"/>
      <c r="AK51" s="359"/>
      <c r="AL51" s="359"/>
      <c r="AM51" s="359"/>
      <c r="AN51" s="359"/>
      <c r="AO51" s="359"/>
      <c r="AP51" s="359"/>
      <c r="AQ51" s="359"/>
      <c r="AR51" s="359"/>
      <c r="AS51" s="359"/>
      <c r="AT51" s="359"/>
      <c r="AU51" s="359"/>
      <c r="AV51" s="359"/>
      <c r="AW51" s="359"/>
      <c r="AX51" s="359"/>
      <c r="AY51" s="359"/>
      <c r="AZ51" s="86"/>
      <c r="BA51" s="86"/>
      <c r="BE51" s="41" t="s">
        <v>85</v>
      </c>
    </row>
    <row r="52" spans="1:57" ht="27.75" customHeight="1" x14ac:dyDescent="0.2">
      <c r="B52" s="86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9"/>
      <c r="BA52" s="86"/>
      <c r="BE52" s="41" t="s">
        <v>86</v>
      </c>
    </row>
    <row r="53" spans="1:57" ht="25.5" customHeight="1" x14ac:dyDescent="0.2">
      <c r="B53" s="86"/>
      <c r="C53" s="86"/>
      <c r="D53" s="352"/>
      <c r="E53" s="353"/>
      <c r="F53" s="353"/>
      <c r="G53" s="353"/>
      <c r="H53" s="353"/>
      <c r="I53" s="353"/>
      <c r="J53" s="353"/>
      <c r="K53" s="353"/>
      <c r="L53" s="353"/>
      <c r="M53" s="353"/>
      <c r="N53" s="353"/>
      <c r="O53" s="353"/>
      <c r="P53" s="353"/>
      <c r="Q53" s="353"/>
      <c r="R53" s="354"/>
      <c r="S53" s="86"/>
      <c r="T53" s="86"/>
      <c r="U53" s="86"/>
      <c r="V53" s="86"/>
      <c r="W53" s="86"/>
      <c r="X53" s="86"/>
      <c r="Y53" s="86"/>
      <c r="Z53" s="355"/>
      <c r="AA53" s="356"/>
      <c r="AB53" s="356"/>
      <c r="AC53" s="356"/>
      <c r="AD53" s="356"/>
      <c r="AE53" s="356"/>
      <c r="AF53" s="356"/>
      <c r="AG53" s="356"/>
      <c r="AH53" s="356"/>
      <c r="AI53" s="356"/>
      <c r="AJ53" s="356"/>
      <c r="AK53" s="356"/>
      <c r="AL53" s="356"/>
      <c r="AM53" s="356"/>
      <c r="AN53" s="356"/>
      <c r="AO53" s="356"/>
      <c r="AP53" s="356"/>
      <c r="AQ53" s="356"/>
      <c r="AR53" s="356"/>
      <c r="AS53" s="356"/>
      <c r="AT53" s="356"/>
      <c r="AU53" s="356"/>
      <c r="AV53" s="356"/>
      <c r="AW53" s="356"/>
      <c r="AX53" s="356"/>
      <c r="AY53" s="356"/>
      <c r="AZ53" s="357"/>
      <c r="BA53" s="86"/>
      <c r="BE53" s="41" t="s">
        <v>87</v>
      </c>
    </row>
    <row r="54" spans="1:57" x14ac:dyDescent="0.2">
      <c r="B54" s="87"/>
      <c r="C54" s="87"/>
      <c r="D54" s="351" t="s">
        <v>19</v>
      </c>
      <c r="E54" s="351"/>
      <c r="F54" s="351"/>
      <c r="G54" s="351"/>
      <c r="H54" s="351"/>
      <c r="I54" s="351"/>
      <c r="J54" s="351"/>
      <c r="K54" s="351"/>
      <c r="L54" s="351"/>
      <c r="M54" s="351"/>
      <c r="N54" s="351"/>
      <c r="O54" s="351"/>
      <c r="P54" s="351"/>
      <c r="Q54" s="351"/>
      <c r="R54" s="351"/>
      <c r="S54" s="87"/>
      <c r="T54" s="87"/>
      <c r="U54" s="87"/>
      <c r="V54" s="87"/>
      <c r="W54" s="87"/>
      <c r="X54" s="87"/>
      <c r="Y54" s="87"/>
      <c r="Z54" s="351" t="s">
        <v>329</v>
      </c>
      <c r="AA54" s="351"/>
      <c r="AB54" s="351"/>
      <c r="AC54" s="351"/>
      <c r="AD54" s="351"/>
      <c r="AE54" s="351"/>
      <c r="AF54" s="351"/>
      <c r="AG54" s="351"/>
      <c r="AH54" s="351"/>
      <c r="AI54" s="351"/>
      <c r="AJ54" s="351"/>
      <c r="AK54" s="351"/>
      <c r="AL54" s="351"/>
      <c r="AM54" s="351"/>
      <c r="AN54" s="351"/>
      <c r="AO54" s="351"/>
      <c r="AP54" s="351"/>
      <c r="AQ54" s="351"/>
      <c r="AR54" s="351"/>
      <c r="AS54" s="351"/>
      <c r="AT54" s="351"/>
      <c r="AU54" s="351"/>
      <c r="AV54" s="351"/>
      <c r="AW54" s="351"/>
      <c r="AX54" s="351"/>
      <c r="AY54" s="351"/>
      <c r="AZ54" s="351"/>
      <c r="BA54" s="87"/>
      <c r="BE54" s="41" t="s">
        <v>88</v>
      </c>
    </row>
    <row r="55" spans="1:57" x14ac:dyDescent="0.2"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E55" s="41" t="s">
        <v>89</v>
      </c>
    </row>
    <row r="56" spans="1:57" x14ac:dyDescent="0.2"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4"/>
      <c r="BB56" s="112"/>
      <c r="BE56" s="41" t="s">
        <v>90</v>
      </c>
    </row>
    <row r="57" spans="1:57" x14ac:dyDescent="0.2"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41" t="s">
        <v>91</v>
      </c>
    </row>
    <row r="58" spans="1:57" x14ac:dyDescent="0.2"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41" t="s">
        <v>92</v>
      </c>
    </row>
    <row r="59" spans="1:57" x14ac:dyDescent="0.2"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41" t="s">
        <v>93</v>
      </c>
    </row>
    <row r="60" spans="1:57" x14ac:dyDescent="0.2"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41" t="s">
        <v>94</v>
      </c>
    </row>
    <row r="61" spans="1:57" x14ac:dyDescent="0.2"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41" t="s">
        <v>95</v>
      </c>
    </row>
    <row r="62" spans="1:57" x14ac:dyDescent="0.2"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41" t="s">
        <v>96</v>
      </c>
    </row>
    <row r="63" spans="1:57" ht="51" customHeight="1" x14ac:dyDescent="0.2"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41" t="s">
        <v>97</v>
      </c>
    </row>
    <row r="64" spans="1:57" x14ac:dyDescent="0.2"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41" t="s">
        <v>98</v>
      </c>
    </row>
    <row r="65" spans="2:57" x14ac:dyDescent="0.2"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41" t="s">
        <v>99</v>
      </c>
    </row>
    <row r="66" spans="2:57" x14ac:dyDescent="0.2"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41" t="s">
        <v>100</v>
      </c>
    </row>
    <row r="67" spans="2:57" x14ac:dyDescent="0.2"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41" t="s">
        <v>101</v>
      </c>
    </row>
    <row r="68" spans="2:57" x14ac:dyDescent="0.2"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41" t="s">
        <v>102</v>
      </c>
    </row>
    <row r="69" spans="2:57" x14ac:dyDescent="0.2"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41" t="s">
        <v>103</v>
      </c>
    </row>
    <row r="70" spans="2:57" x14ac:dyDescent="0.2">
      <c r="BE70" s="41" t="s">
        <v>104</v>
      </c>
    </row>
    <row r="71" spans="2:57" x14ac:dyDescent="0.2">
      <c r="BE71" s="41" t="s">
        <v>105</v>
      </c>
    </row>
    <row r="72" spans="2:57" x14ac:dyDescent="0.2">
      <c r="BE72" s="41" t="s">
        <v>106</v>
      </c>
    </row>
    <row r="73" spans="2:57" x14ac:dyDescent="0.2">
      <c r="BE73" s="41" t="s">
        <v>107</v>
      </c>
    </row>
    <row r="74" spans="2:57" x14ac:dyDescent="0.2">
      <c r="BE74" s="41" t="s">
        <v>108</v>
      </c>
    </row>
    <row r="75" spans="2:57" x14ac:dyDescent="0.2">
      <c r="BE75" s="41" t="s">
        <v>109</v>
      </c>
    </row>
    <row r="76" spans="2:57" x14ac:dyDescent="0.2">
      <c r="BE76" s="41" t="s">
        <v>110</v>
      </c>
    </row>
    <row r="77" spans="2:57" x14ac:dyDescent="0.2">
      <c r="BE77" s="41" t="s">
        <v>111</v>
      </c>
    </row>
    <row r="78" spans="2:57" x14ac:dyDescent="0.2">
      <c r="BE78" s="41" t="s">
        <v>112</v>
      </c>
    </row>
    <row r="79" spans="2:57" x14ac:dyDescent="0.2">
      <c r="BE79" s="41" t="s">
        <v>113</v>
      </c>
    </row>
    <row r="80" spans="2:57" x14ac:dyDescent="0.2">
      <c r="BE80" s="41" t="s">
        <v>114</v>
      </c>
    </row>
    <row r="81" spans="57:57" x14ac:dyDescent="0.2">
      <c r="BE81" s="41" t="s">
        <v>115</v>
      </c>
    </row>
    <row r="82" spans="57:57" x14ac:dyDescent="0.2">
      <c r="BE82" s="41" t="s">
        <v>116</v>
      </c>
    </row>
    <row r="83" spans="57:57" x14ac:dyDescent="0.2">
      <c r="BE83" s="41" t="s">
        <v>117</v>
      </c>
    </row>
    <row r="84" spans="57:57" x14ac:dyDescent="0.2">
      <c r="BE84" s="41" t="s">
        <v>118</v>
      </c>
    </row>
    <row r="85" spans="57:57" x14ac:dyDescent="0.2">
      <c r="BE85" s="41" t="s">
        <v>119</v>
      </c>
    </row>
    <row r="86" spans="57:57" x14ac:dyDescent="0.2">
      <c r="BE86" s="41" t="s">
        <v>120</v>
      </c>
    </row>
    <row r="87" spans="57:57" x14ac:dyDescent="0.2">
      <c r="BE87" s="41" t="s">
        <v>121</v>
      </c>
    </row>
    <row r="88" spans="57:57" x14ac:dyDescent="0.2">
      <c r="BE88" s="41" t="s">
        <v>122</v>
      </c>
    </row>
    <row r="89" spans="57:57" x14ac:dyDescent="0.2">
      <c r="BE89" s="41" t="s">
        <v>123</v>
      </c>
    </row>
    <row r="90" spans="57:57" x14ac:dyDescent="0.2">
      <c r="BE90" s="41" t="s">
        <v>124</v>
      </c>
    </row>
    <row r="91" spans="57:57" x14ac:dyDescent="0.2">
      <c r="BE91" s="41" t="s">
        <v>125</v>
      </c>
    </row>
    <row r="92" spans="57:57" x14ac:dyDescent="0.2">
      <c r="BE92" s="41" t="s">
        <v>126</v>
      </c>
    </row>
    <row r="93" spans="57:57" x14ac:dyDescent="0.2">
      <c r="BE93" s="41" t="s">
        <v>127</v>
      </c>
    </row>
    <row r="94" spans="57:57" x14ac:dyDescent="0.2">
      <c r="BE94" s="41" t="s">
        <v>128</v>
      </c>
    </row>
    <row r="95" spans="57:57" x14ac:dyDescent="0.2">
      <c r="BE95" s="41" t="s">
        <v>129</v>
      </c>
    </row>
    <row r="96" spans="57:57" x14ac:dyDescent="0.2">
      <c r="BE96" s="41" t="s">
        <v>130</v>
      </c>
    </row>
    <row r="97" spans="57:57" x14ac:dyDescent="0.2">
      <c r="BE97" s="41" t="s">
        <v>131</v>
      </c>
    </row>
    <row r="98" spans="57:57" x14ac:dyDescent="0.2">
      <c r="BE98" s="41" t="s">
        <v>132</v>
      </c>
    </row>
    <row r="99" spans="57:57" x14ac:dyDescent="0.2">
      <c r="BE99" s="41" t="s">
        <v>133</v>
      </c>
    </row>
    <row r="100" spans="57:57" x14ac:dyDescent="0.2">
      <c r="BE100" s="41" t="s">
        <v>134</v>
      </c>
    </row>
    <row r="101" spans="57:57" x14ac:dyDescent="0.2">
      <c r="BE101" s="41" t="s">
        <v>135</v>
      </c>
    </row>
    <row r="102" spans="57:57" x14ac:dyDescent="0.2">
      <c r="BE102" s="41" t="s">
        <v>136</v>
      </c>
    </row>
    <row r="103" spans="57:57" x14ac:dyDescent="0.2">
      <c r="BE103" s="41" t="s">
        <v>137</v>
      </c>
    </row>
    <row r="104" spans="57:57" x14ac:dyDescent="0.2">
      <c r="BE104" s="41" t="s">
        <v>138</v>
      </c>
    </row>
    <row r="105" spans="57:57" x14ac:dyDescent="0.2">
      <c r="BE105" s="41" t="s">
        <v>139</v>
      </c>
    </row>
    <row r="106" spans="57:57" x14ac:dyDescent="0.2">
      <c r="BE106" s="41" t="s">
        <v>140</v>
      </c>
    </row>
    <row r="107" spans="57:57" x14ac:dyDescent="0.2">
      <c r="BE107" s="41" t="s">
        <v>141</v>
      </c>
    </row>
    <row r="108" spans="57:57" x14ac:dyDescent="0.2">
      <c r="BE108" s="41" t="s">
        <v>142</v>
      </c>
    </row>
    <row r="109" spans="57:57" x14ac:dyDescent="0.2">
      <c r="BE109" s="41" t="s">
        <v>143</v>
      </c>
    </row>
    <row r="110" spans="57:57" x14ac:dyDescent="0.2">
      <c r="BE110" s="41" t="s">
        <v>144</v>
      </c>
    </row>
    <row r="111" spans="57:57" x14ac:dyDescent="0.2">
      <c r="BE111" s="41" t="s">
        <v>145</v>
      </c>
    </row>
    <row r="112" spans="57:57" x14ac:dyDescent="0.2">
      <c r="BE112" s="41" t="s">
        <v>146</v>
      </c>
    </row>
    <row r="113" spans="57:57" x14ac:dyDescent="0.2">
      <c r="BE113" s="41" t="s">
        <v>147</v>
      </c>
    </row>
    <row r="114" spans="57:57" x14ac:dyDescent="0.2">
      <c r="BE114" s="41" t="s">
        <v>148</v>
      </c>
    </row>
    <row r="115" spans="57:57" x14ac:dyDescent="0.2">
      <c r="BE115" s="41" t="s">
        <v>149</v>
      </c>
    </row>
    <row r="116" spans="57:57" x14ac:dyDescent="0.2">
      <c r="BE116" s="41" t="s">
        <v>150</v>
      </c>
    </row>
    <row r="117" spans="57:57" x14ac:dyDescent="0.2">
      <c r="BE117" s="41" t="s">
        <v>151</v>
      </c>
    </row>
    <row r="118" spans="57:57" x14ac:dyDescent="0.2">
      <c r="BE118" s="41" t="s">
        <v>152</v>
      </c>
    </row>
    <row r="119" spans="57:57" x14ac:dyDescent="0.2">
      <c r="BE119" s="41" t="s">
        <v>153</v>
      </c>
    </row>
    <row r="120" spans="57:57" x14ac:dyDescent="0.2">
      <c r="BE120" s="41" t="s">
        <v>154</v>
      </c>
    </row>
    <row r="121" spans="57:57" x14ac:dyDescent="0.2">
      <c r="BE121" s="41" t="s">
        <v>155</v>
      </c>
    </row>
    <row r="122" spans="57:57" x14ac:dyDescent="0.2">
      <c r="BE122" s="41" t="s">
        <v>156</v>
      </c>
    </row>
    <row r="123" spans="57:57" x14ac:dyDescent="0.2">
      <c r="BE123" s="41" t="s">
        <v>157</v>
      </c>
    </row>
    <row r="124" spans="57:57" x14ac:dyDescent="0.2">
      <c r="BE124" s="41" t="s">
        <v>158</v>
      </c>
    </row>
    <row r="125" spans="57:57" x14ac:dyDescent="0.2">
      <c r="BE125" s="41" t="s">
        <v>159</v>
      </c>
    </row>
    <row r="126" spans="57:57" x14ac:dyDescent="0.2">
      <c r="BE126" s="41" t="s">
        <v>160</v>
      </c>
    </row>
    <row r="127" spans="57:57" x14ac:dyDescent="0.2">
      <c r="BE127" s="41" t="s">
        <v>161</v>
      </c>
    </row>
    <row r="128" spans="57:57" x14ac:dyDescent="0.2">
      <c r="BE128" s="41" t="s">
        <v>162</v>
      </c>
    </row>
    <row r="129" spans="57:57" x14ac:dyDescent="0.2">
      <c r="BE129" s="41" t="s">
        <v>163</v>
      </c>
    </row>
    <row r="130" spans="57:57" x14ac:dyDescent="0.2">
      <c r="BE130" s="41" t="s">
        <v>164</v>
      </c>
    </row>
    <row r="131" spans="57:57" x14ac:dyDescent="0.2">
      <c r="BE131" s="41" t="s">
        <v>165</v>
      </c>
    </row>
    <row r="132" spans="57:57" x14ac:dyDescent="0.2">
      <c r="BE132" s="41" t="s">
        <v>166</v>
      </c>
    </row>
    <row r="133" spans="57:57" x14ac:dyDescent="0.2">
      <c r="BE133" s="41" t="s">
        <v>167</v>
      </c>
    </row>
    <row r="134" spans="57:57" x14ac:dyDescent="0.2">
      <c r="BE134" s="41" t="s">
        <v>168</v>
      </c>
    </row>
    <row r="135" spans="57:57" x14ac:dyDescent="0.2">
      <c r="BE135" s="41" t="s">
        <v>169</v>
      </c>
    </row>
    <row r="136" spans="57:57" x14ac:dyDescent="0.2">
      <c r="BE136" s="41" t="s">
        <v>170</v>
      </c>
    </row>
    <row r="137" spans="57:57" x14ac:dyDescent="0.2">
      <c r="BE137" s="41" t="s">
        <v>171</v>
      </c>
    </row>
    <row r="138" spans="57:57" x14ac:dyDescent="0.2">
      <c r="BE138" s="41" t="s">
        <v>172</v>
      </c>
    </row>
    <row r="139" spans="57:57" x14ac:dyDescent="0.2">
      <c r="BE139" s="41" t="s">
        <v>173</v>
      </c>
    </row>
    <row r="140" spans="57:57" x14ac:dyDescent="0.2">
      <c r="BE140" s="41" t="s">
        <v>174</v>
      </c>
    </row>
    <row r="141" spans="57:57" x14ac:dyDescent="0.2">
      <c r="BE141" s="41" t="s">
        <v>175</v>
      </c>
    </row>
    <row r="142" spans="57:57" x14ac:dyDescent="0.2">
      <c r="BE142" s="41" t="s">
        <v>176</v>
      </c>
    </row>
    <row r="143" spans="57:57" x14ac:dyDescent="0.2">
      <c r="BE143" s="41" t="s">
        <v>177</v>
      </c>
    </row>
    <row r="144" spans="57:57" x14ac:dyDescent="0.2">
      <c r="BE144" s="41" t="s">
        <v>178</v>
      </c>
    </row>
    <row r="145" spans="57:57" x14ac:dyDescent="0.2">
      <c r="BE145" s="41" t="s">
        <v>179</v>
      </c>
    </row>
    <row r="146" spans="57:57" x14ac:dyDescent="0.2">
      <c r="BE146" s="41" t="s">
        <v>180</v>
      </c>
    </row>
    <row r="147" spans="57:57" x14ac:dyDescent="0.2">
      <c r="BE147" s="41" t="s">
        <v>181</v>
      </c>
    </row>
    <row r="148" spans="57:57" x14ac:dyDescent="0.2">
      <c r="BE148" s="41" t="s">
        <v>182</v>
      </c>
    </row>
    <row r="149" spans="57:57" x14ac:dyDescent="0.2">
      <c r="BE149" s="41" t="s">
        <v>183</v>
      </c>
    </row>
    <row r="150" spans="57:57" x14ac:dyDescent="0.2">
      <c r="BE150" s="41" t="s">
        <v>184</v>
      </c>
    </row>
    <row r="151" spans="57:57" x14ac:dyDescent="0.2">
      <c r="BE151" s="41" t="s">
        <v>185</v>
      </c>
    </row>
    <row r="152" spans="57:57" x14ac:dyDescent="0.2">
      <c r="BE152" s="41" t="s">
        <v>186</v>
      </c>
    </row>
    <row r="153" spans="57:57" x14ac:dyDescent="0.2">
      <c r="BE153" s="41" t="s">
        <v>187</v>
      </c>
    </row>
    <row r="154" spans="57:57" x14ac:dyDescent="0.2">
      <c r="BE154" s="41" t="s">
        <v>188</v>
      </c>
    </row>
    <row r="155" spans="57:57" x14ac:dyDescent="0.2">
      <c r="BE155" s="41" t="s">
        <v>189</v>
      </c>
    </row>
    <row r="156" spans="57:57" x14ac:dyDescent="0.2">
      <c r="BE156" s="41" t="s">
        <v>190</v>
      </c>
    </row>
    <row r="157" spans="57:57" x14ac:dyDescent="0.2">
      <c r="BE157" s="41" t="s">
        <v>191</v>
      </c>
    </row>
    <row r="158" spans="57:57" x14ac:dyDescent="0.2">
      <c r="BE158" s="41" t="s">
        <v>192</v>
      </c>
    </row>
    <row r="159" spans="57:57" x14ac:dyDescent="0.2">
      <c r="BE159" s="41" t="s">
        <v>193</v>
      </c>
    </row>
    <row r="160" spans="57:57" x14ac:dyDescent="0.2">
      <c r="BE160" s="41" t="s">
        <v>194</v>
      </c>
    </row>
    <row r="161" spans="57:57" x14ac:dyDescent="0.2">
      <c r="BE161" s="41" t="s">
        <v>195</v>
      </c>
    </row>
    <row r="162" spans="57:57" x14ac:dyDescent="0.2">
      <c r="BE162" s="41" t="s">
        <v>196</v>
      </c>
    </row>
    <row r="163" spans="57:57" x14ac:dyDescent="0.2">
      <c r="BE163" s="41" t="s">
        <v>197</v>
      </c>
    </row>
    <row r="164" spans="57:57" x14ac:dyDescent="0.2">
      <c r="BE164" s="41" t="s">
        <v>198</v>
      </c>
    </row>
    <row r="165" spans="57:57" x14ac:dyDescent="0.2">
      <c r="BE165" s="41" t="s">
        <v>199</v>
      </c>
    </row>
    <row r="166" spans="57:57" x14ac:dyDescent="0.2">
      <c r="BE166" s="41" t="s">
        <v>200</v>
      </c>
    </row>
    <row r="167" spans="57:57" x14ac:dyDescent="0.2">
      <c r="BE167" s="41" t="s">
        <v>201</v>
      </c>
    </row>
    <row r="168" spans="57:57" x14ac:dyDescent="0.2">
      <c r="BE168" s="41" t="s">
        <v>202</v>
      </c>
    </row>
    <row r="169" spans="57:57" x14ac:dyDescent="0.2">
      <c r="BE169" s="41" t="s">
        <v>203</v>
      </c>
    </row>
    <row r="170" spans="57:57" x14ac:dyDescent="0.2">
      <c r="BE170" s="41" t="s">
        <v>204</v>
      </c>
    </row>
    <row r="171" spans="57:57" x14ac:dyDescent="0.2">
      <c r="BE171" s="41" t="s">
        <v>205</v>
      </c>
    </row>
    <row r="172" spans="57:57" x14ac:dyDescent="0.2">
      <c r="BE172" s="41" t="s">
        <v>206</v>
      </c>
    </row>
    <row r="173" spans="57:57" x14ac:dyDescent="0.2">
      <c r="BE173" s="41" t="s">
        <v>207</v>
      </c>
    </row>
    <row r="174" spans="57:57" x14ac:dyDescent="0.2">
      <c r="BE174" s="41" t="s">
        <v>208</v>
      </c>
    </row>
    <row r="175" spans="57:57" x14ac:dyDescent="0.2">
      <c r="BE175" s="41" t="s">
        <v>209</v>
      </c>
    </row>
    <row r="176" spans="57:57" x14ac:dyDescent="0.2">
      <c r="BE176" s="41" t="s">
        <v>210</v>
      </c>
    </row>
    <row r="177" spans="57:57" x14ac:dyDescent="0.2">
      <c r="BE177" s="41" t="s">
        <v>211</v>
      </c>
    </row>
    <row r="178" spans="57:57" x14ac:dyDescent="0.2">
      <c r="BE178" s="41" t="s">
        <v>212</v>
      </c>
    </row>
    <row r="179" spans="57:57" x14ac:dyDescent="0.2">
      <c r="BE179" s="41" t="s">
        <v>213</v>
      </c>
    </row>
    <row r="180" spans="57:57" x14ac:dyDescent="0.2">
      <c r="BE180" s="41" t="s">
        <v>214</v>
      </c>
    </row>
    <row r="181" spans="57:57" x14ac:dyDescent="0.2">
      <c r="BE181" s="41" t="s">
        <v>215</v>
      </c>
    </row>
    <row r="182" spans="57:57" x14ac:dyDescent="0.2">
      <c r="BE182" s="41" t="s">
        <v>216</v>
      </c>
    </row>
    <row r="183" spans="57:57" x14ac:dyDescent="0.2">
      <c r="BE183" s="41" t="s">
        <v>217</v>
      </c>
    </row>
    <row r="184" spans="57:57" x14ac:dyDescent="0.2">
      <c r="BE184" s="41" t="s">
        <v>218</v>
      </c>
    </row>
    <row r="185" spans="57:57" x14ac:dyDescent="0.2">
      <c r="BE185" s="41" t="s">
        <v>219</v>
      </c>
    </row>
    <row r="186" spans="57:57" x14ac:dyDescent="0.2">
      <c r="BE186" s="41" t="s">
        <v>220</v>
      </c>
    </row>
    <row r="187" spans="57:57" x14ac:dyDescent="0.2">
      <c r="BE187" s="41" t="s">
        <v>221</v>
      </c>
    </row>
    <row r="188" spans="57:57" x14ac:dyDescent="0.2">
      <c r="BE188" s="41" t="s">
        <v>222</v>
      </c>
    </row>
    <row r="189" spans="57:57" x14ac:dyDescent="0.2">
      <c r="BE189" s="41" t="s">
        <v>223</v>
      </c>
    </row>
    <row r="190" spans="57:57" x14ac:dyDescent="0.2">
      <c r="BE190" s="41" t="s">
        <v>224</v>
      </c>
    </row>
    <row r="191" spans="57:57" x14ac:dyDescent="0.2">
      <c r="BE191" s="41" t="s">
        <v>225</v>
      </c>
    </row>
    <row r="192" spans="57:57" x14ac:dyDescent="0.2">
      <c r="BE192" s="41" t="s">
        <v>226</v>
      </c>
    </row>
    <row r="193" spans="57:57" x14ac:dyDescent="0.2">
      <c r="BE193" s="41" t="s">
        <v>227</v>
      </c>
    </row>
    <row r="194" spans="57:57" x14ac:dyDescent="0.2">
      <c r="BE194" s="41" t="s">
        <v>228</v>
      </c>
    </row>
    <row r="195" spans="57:57" x14ac:dyDescent="0.2">
      <c r="BE195" s="41" t="s">
        <v>229</v>
      </c>
    </row>
    <row r="196" spans="57:57" x14ac:dyDescent="0.2">
      <c r="BE196" s="41" t="s">
        <v>230</v>
      </c>
    </row>
    <row r="197" spans="57:57" x14ac:dyDescent="0.2">
      <c r="BE197" s="41" t="s">
        <v>231</v>
      </c>
    </row>
    <row r="198" spans="57:57" x14ac:dyDescent="0.2">
      <c r="BE198" s="41" t="s">
        <v>232</v>
      </c>
    </row>
    <row r="199" spans="57:57" x14ac:dyDescent="0.2">
      <c r="BE199" s="41" t="s">
        <v>233</v>
      </c>
    </row>
    <row r="200" spans="57:57" x14ac:dyDescent="0.2">
      <c r="BE200" s="41" t="s">
        <v>234</v>
      </c>
    </row>
    <row r="201" spans="57:57" x14ac:dyDescent="0.2">
      <c r="BE201" s="41" t="s">
        <v>235</v>
      </c>
    </row>
    <row r="202" spans="57:57" x14ac:dyDescent="0.2">
      <c r="BE202" s="41" t="s">
        <v>236</v>
      </c>
    </row>
    <row r="203" spans="57:57" x14ac:dyDescent="0.2">
      <c r="BE203" s="41" t="s">
        <v>237</v>
      </c>
    </row>
    <row r="204" spans="57:57" x14ac:dyDescent="0.2">
      <c r="BE204" s="41" t="s">
        <v>238</v>
      </c>
    </row>
    <row r="205" spans="57:57" x14ac:dyDescent="0.2">
      <c r="BE205" s="41" t="s">
        <v>239</v>
      </c>
    </row>
    <row r="206" spans="57:57" x14ac:dyDescent="0.2">
      <c r="BE206" s="41" t="s">
        <v>240</v>
      </c>
    </row>
    <row r="207" spans="57:57" x14ac:dyDescent="0.2">
      <c r="BE207" s="41" t="s">
        <v>241</v>
      </c>
    </row>
    <row r="208" spans="57:57" x14ac:dyDescent="0.2">
      <c r="BE208" s="41" t="s">
        <v>242</v>
      </c>
    </row>
    <row r="209" spans="57:57" x14ac:dyDescent="0.2">
      <c r="BE209" s="41" t="s">
        <v>243</v>
      </c>
    </row>
    <row r="210" spans="57:57" x14ac:dyDescent="0.2">
      <c r="BE210" s="41" t="s">
        <v>244</v>
      </c>
    </row>
    <row r="211" spans="57:57" x14ac:dyDescent="0.2">
      <c r="BE211" s="41" t="s">
        <v>245</v>
      </c>
    </row>
    <row r="212" spans="57:57" x14ac:dyDescent="0.2">
      <c r="BE212" s="41" t="s">
        <v>246</v>
      </c>
    </row>
    <row r="213" spans="57:57" x14ac:dyDescent="0.2">
      <c r="BE213" s="41" t="s">
        <v>247</v>
      </c>
    </row>
    <row r="214" spans="57:57" x14ac:dyDescent="0.2">
      <c r="BE214" s="41" t="s">
        <v>248</v>
      </c>
    </row>
    <row r="215" spans="57:57" x14ac:dyDescent="0.2">
      <c r="BE215" s="41" t="s">
        <v>249</v>
      </c>
    </row>
    <row r="216" spans="57:57" x14ac:dyDescent="0.2">
      <c r="BE216" s="41" t="s">
        <v>250</v>
      </c>
    </row>
    <row r="217" spans="57:57" x14ac:dyDescent="0.2">
      <c r="BE217" s="41" t="s">
        <v>251</v>
      </c>
    </row>
    <row r="218" spans="57:57" x14ac:dyDescent="0.2">
      <c r="BE218" s="41" t="s">
        <v>252</v>
      </c>
    </row>
    <row r="219" spans="57:57" x14ac:dyDescent="0.2">
      <c r="BE219" s="41" t="s">
        <v>253</v>
      </c>
    </row>
    <row r="220" spans="57:57" x14ac:dyDescent="0.2">
      <c r="BE220" s="41" t="s">
        <v>254</v>
      </c>
    </row>
    <row r="221" spans="57:57" x14ac:dyDescent="0.2">
      <c r="BE221" s="41" t="s">
        <v>255</v>
      </c>
    </row>
    <row r="222" spans="57:57" x14ac:dyDescent="0.2">
      <c r="BE222" s="41" t="s">
        <v>256</v>
      </c>
    </row>
    <row r="223" spans="57:57" x14ac:dyDescent="0.2">
      <c r="BE223" s="41" t="s">
        <v>257</v>
      </c>
    </row>
    <row r="224" spans="57:57" x14ac:dyDescent="0.2">
      <c r="BE224" s="41" t="s">
        <v>258</v>
      </c>
    </row>
    <row r="225" spans="57:57" x14ac:dyDescent="0.2">
      <c r="BE225" s="41" t="s">
        <v>259</v>
      </c>
    </row>
    <row r="226" spans="57:57" x14ac:dyDescent="0.2">
      <c r="BE226" s="41" t="s">
        <v>260</v>
      </c>
    </row>
    <row r="227" spans="57:57" x14ac:dyDescent="0.2">
      <c r="BE227" s="41" t="s">
        <v>261</v>
      </c>
    </row>
    <row r="228" spans="57:57" x14ac:dyDescent="0.2">
      <c r="BE228" s="41" t="s">
        <v>262</v>
      </c>
    </row>
    <row r="229" spans="57:57" x14ac:dyDescent="0.2">
      <c r="BE229" s="41" t="s">
        <v>263</v>
      </c>
    </row>
    <row r="230" spans="57:57" x14ac:dyDescent="0.2">
      <c r="BE230" s="41" t="s">
        <v>264</v>
      </c>
    </row>
    <row r="231" spans="57:57" x14ac:dyDescent="0.2">
      <c r="BE231" s="41" t="s">
        <v>265</v>
      </c>
    </row>
    <row r="232" spans="57:57" x14ac:dyDescent="0.2">
      <c r="BE232" s="41" t="s">
        <v>266</v>
      </c>
    </row>
    <row r="233" spans="57:57" x14ac:dyDescent="0.2">
      <c r="BE233" s="41" t="s">
        <v>267</v>
      </c>
    </row>
    <row r="234" spans="57:57" x14ac:dyDescent="0.2">
      <c r="BE234" s="41" t="s">
        <v>268</v>
      </c>
    </row>
    <row r="235" spans="57:57" x14ac:dyDescent="0.2">
      <c r="BE235" s="41" t="s">
        <v>269</v>
      </c>
    </row>
    <row r="236" spans="57:57" x14ac:dyDescent="0.2">
      <c r="BE236" s="41" t="s">
        <v>270</v>
      </c>
    </row>
    <row r="237" spans="57:57" x14ac:dyDescent="0.2">
      <c r="BE237" s="41" t="s">
        <v>271</v>
      </c>
    </row>
    <row r="238" spans="57:57" x14ac:dyDescent="0.2">
      <c r="BE238" s="41" t="s">
        <v>272</v>
      </c>
    </row>
    <row r="239" spans="57:57" x14ac:dyDescent="0.2">
      <c r="BE239" s="41" t="s">
        <v>273</v>
      </c>
    </row>
    <row r="240" spans="57:57" x14ac:dyDescent="0.2">
      <c r="BE240" s="41" t="s">
        <v>274</v>
      </c>
    </row>
    <row r="241" spans="57:57" x14ac:dyDescent="0.2">
      <c r="BE241" s="41" t="s">
        <v>275</v>
      </c>
    </row>
    <row r="242" spans="57:57" x14ac:dyDescent="0.2">
      <c r="BE242" s="41" t="s">
        <v>276</v>
      </c>
    </row>
    <row r="243" spans="57:57" x14ac:dyDescent="0.2">
      <c r="BE243" s="41" t="s">
        <v>277</v>
      </c>
    </row>
    <row r="244" spans="57:57" x14ac:dyDescent="0.2">
      <c r="BE244" s="41" t="s">
        <v>278</v>
      </c>
    </row>
    <row r="245" spans="57:57" x14ac:dyDescent="0.2">
      <c r="BE245" s="41" t="s">
        <v>279</v>
      </c>
    </row>
    <row r="246" spans="57:57" x14ac:dyDescent="0.2">
      <c r="BE246" s="41" t="s">
        <v>280</v>
      </c>
    </row>
    <row r="247" spans="57:57" x14ac:dyDescent="0.2">
      <c r="BE247" s="41" t="s">
        <v>281</v>
      </c>
    </row>
    <row r="248" spans="57:57" x14ac:dyDescent="0.2">
      <c r="BE248" s="41" t="s">
        <v>282</v>
      </c>
    </row>
    <row r="249" spans="57:57" x14ac:dyDescent="0.2">
      <c r="BE249" s="41" t="s">
        <v>283</v>
      </c>
    </row>
    <row r="250" spans="57:57" x14ac:dyDescent="0.2">
      <c r="BE250" s="41" t="s">
        <v>284</v>
      </c>
    </row>
    <row r="251" spans="57:57" x14ac:dyDescent="0.2">
      <c r="BE251" s="41" t="s">
        <v>285</v>
      </c>
    </row>
    <row r="252" spans="57:57" x14ac:dyDescent="0.2">
      <c r="BE252" s="41" t="s">
        <v>286</v>
      </c>
    </row>
    <row r="253" spans="57:57" x14ac:dyDescent="0.2">
      <c r="BE253" s="41" t="s">
        <v>287</v>
      </c>
    </row>
    <row r="254" spans="57:57" x14ac:dyDescent="0.2">
      <c r="BE254" s="41" t="s">
        <v>288</v>
      </c>
    </row>
    <row r="255" spans="57:57" x14ac:dyDescent="0.2">
      <c r="BE255" s="41" t="s">
        <v>289</v>
      </c>
    </row>
    <row r="256" spans="57:57" x14ac:dyDescent="0.2">
      <c r="BE256" s="41" t="s">
        <v>290</v>
      </c>
    </row>
    <row r="257" spans="57:57" x14ac:dyDescent="0.2">
      <c r="BE257" s="41" t="s">
        <v>291</v>
      </c>
    </row>
    <row r="258" spans="57:57" x14ac:dyDescent="0.2">
      <c r="BE258" s="41" t="s">
        <v>292</v>
      </c>
    </row>
    <row r="259" spans="57:57" x14ac:dyDescent="0.2">
      <c r="BE259" s="41" t="s">
        <v>293</v>
      </c>
    </row>
    <row r="260" spans="57:57" x14ac:dyDescent="0.2">
      <c r="BE260" s="41" t="s">
        <v>294</v>
      </c>
    </row>
    <row r="261" spans="57:57" x14ac:dyDescent="0.2">
      <c r="BE261" s="41" t="s">
        <v>295</v>
      </c>
    </row>
    <row r="262" spans="57:57" x14ac:dyDescent="0.2">
      <c r="BE262" s="41" t="s">
        <v>296</v>
      </c>
    </row>
    <row r="263" spans="57:57" x14ac:dyDescent="0.2">
      <c r="BE263" s="41" t="s">
        <v>297</v>
      </c>
    </row>
    <row r="264" spans="57:57" x14ac:dyDescent="0.2">
      <c r="BE264" s="41" t="s">
        <v>298</v>
      </c>
    </row>
    <row r="265" spans="57:57" x14ac:dyDescent="0.2">
      <c r="BE265" s="41" t="s">
        <v>299</v>
      </c>
    </row>
    <row r="266" spans="57:57" x14ac:dyDescent="0.2">
      <c r="BE266" s="41" t="s">
        <v>300</v>
      </c>
    </row>
    <row r="267" spans="57:57" x14ac:dyDescent="0.2">
      <c r="BE267" s="41" t="s">
        <v>301</v>
      </c>
    </row>
    <row r="268" spans="57:57" x14ac:dyDescent="0.2">
      <c r="BE268" s="41" t="s">
        <v>302</v>
      </c>
    </row>
    <row r="269" spans="57:57" x14ac:dyDescent="0.2">
      <c r="BE269" s="41" t="s">
        <v>303</v>
      </c>
    </row>
    <row r="270" spans="57:57" x14ac:dyDescent="0.2">
      <c r="BE270" s="41" t="s">
        <v>304</v>
      </c>
    </row>
    <row r="271" spans="57:57" x14ac:dyDescent="0.2">
      <c r="BE271" s="41" t="s">
        <v>305</v>
      </c>
    </row>
    <row r="272" spans="57:57" x14ac:dyDescent="0.2">
      <c r="BE272" s="41" t="s">
        <v>306</v>
      </c>
    </row>
    <row r="273" spans="57:57" x14ac:dyDescent="0.2">
      <c r="BE273" s="41" t="s">
        <v>307</v>
      </c>
    </row>
    <row r="274" spans="57:57" x14ac:dyDescent="0.2">
      <c r="BE274" s="41" t="s">
        <v>308</v>
      </c>
    </row>
    <row r="275" spans="57:57" x14ac:dyDescent="0.2">
      <c r="BE275" s="41" t="s">
        <v>309</v>
      </c>
    </row>
    <row r="276" spans="57:57" x14ac:dyDescent="0.2">
      <c r="BE276" s="41" t="s">
        <v>310</v>
      </c>
    </row>
  </sheetData>
  <sheetProtection algorithmName="SHA-512" hashValue="nnIIFDKtHQzedRadeplX6zz/s1R2BCcAYAFPDYXDA+9+5Tw0mIyVP+JPLqZ8Ejyf6odu/p5Esu7aWLARwIMaUg==" saltValue="fHGXPyULfYHDQCFGTyyPnw==" spinCount="100000" sheet="1" objects="1" scenarios="1"/>
  <mergeCells count="116">
    <mergeCell ref="AD35:AJ35"/>
    <mergeCell ref="Z35:AC35"/>
    <mergeCell ref="V35:Y35"/>
    <mergeCell ref="C35:U35"/>
    <mergeCell ref="C31:U31"/>
    <mergeCell ref="V31:Y31"/>
    <mergeCell ref="Z31:AC31"/>
    <mergeCell ref="AD31:AJ31"/>
    <mergeCell ref="AK31:AR31"/>
    <mergeCell ref="C42:U42"/>
    <mergeCell ref="V43:Y43"/>
    <mergeCell ref="C43:U43"/>
    <mergeCell ref="Z43:AC43"/>
    <mergeCell ref="AD43:AJ43"/>
    <mergeCell ref="V42:Y42"/>
    <mergeCell ref="Z42:AC42"/>
    <mergeCell ref="AD42:AJ42"/>
    <mergeCell ref="AK42:AR42"/>
    <mergeCell ref="C4:BA4"/>
    <mergeCell ref="V26:Y27"/>
    <mergeCell ref="V28:Y28"/>
    <mergeCell ref="AS26:AZ27"/>
    <mergeCell ref="C8:F8"/>
    <mergeCell ref="T16:V16"/>
    <mergeCell ref="AS28:AZ28"/>
    <mergeCell ref="C16:F16"/>
    <mergeCell ref="C26:U26"/>
    <mergeCell ref="C27:U27"/>
    <mergeCell ref="C5:BA5"/>
    <mergeCell ref="AN22:AW22"/>
    <mergeCell ref="AA22:AJ22"/>
    <mergeCell ref="AA18:AF18"/>
    <mergeCell ref="AK28:AR28"/>
    <mergeCell ref="W16:AF16"/>
    <mergeCell ref="C10:O10"/>
    <mergeCell ref="P10:Y10"/>
    <mergeCell ref="Z10:AK10"/>
    <mergeCell ref="AK26:AR27"/>
    <mergeCell ref="Z28:AC28"/>
    <mergeCell ref="Z26:AC27"/>
    <mergeCell ref="AD26:AJ27"/>
    <mergeCell ref="AL10:AX10"/>
    <mergeCell ref="Z54:AZ54"/>
    <mergeCell ref="D54:R54"/>
    <mergeCell ref="AS30:AZ30"/>
    <mergeCell ref="AS36:AZ36"/>
    <mergeCell ref="D53:R53"/>
    <mergeCell ref="Z53:AZ53"/>
    <mergeCell ref="Z48:AK48"/>
    <mergeCell ref="C49:AY51"/>
    <mergeCell ref="AK30:AR30"/>
    <mergeCell ref="V30:Y30"/>
    <mergeCell ref="Z30:AC30"/>
    <mergeCell ref="V40:Y40"/>
    <mergeCell ref="V41:Y41"/>
    <mergeCell ref="Z40:AC40"/>
    <mergeCell ref="C38:U38"/>
    <mergeCell ref="AD41:AJ41"/>
    <mergeCell ref="AS33:AZ33"/>
    <mergeCell ref="C33:U33"/>
    <mergeCell ref="V33:Y33"/>
    <mergeCell ref="Z33:AC33"/>
    <mergeCell ref="AD33:AJ33"/>
    <mergeCell ref="AK33:AR33"/>
    <mergeCell ref="V32:Y32"/>
    <mergeCell ref="Z32:AC32"/>
    <mergeCell ref="AS46:AZ46"/>
    <mergeCell ref="AD46:AR46"/>
    <mergeCell ref="V38:Y39"/>
    <mergeCell ref="Z38:AC39"/>
    <mergeCell ref="AD38:AJ39"/>
    <mergeCell ref="AK38:AR39"/>
    <mergeCell ref="AS38:AZ39"/>
    <mergeCell ref="AS44:AZ44"/>
    <mergeCell ref="AK40:AR40"/>
    <mergeCell ref="AK41:AR41"/>
    <mergeCell ref="AS40:AZ40"/>
    <mergeCell ref="AS41:AZ41"/>
    <mergeCell ref="Z41:AC41"/>
    <mergeCell ref="AK43:AR43"/>
    <mergeCell ref="AS43:AZ43"/>
    <mergeCell ref="AS42:AZ42"/>
    <mergeCell ref="C40:U40"/>
    <mergeCell ref="C41:U41"/>
    <mergeCell ref="C39:U39"/>
    <mergeCell ref="AG18:AX18"/>
    <mergeCell ref="C18:F18"/>
    <mergeCell ref="G18:Z18"/>
    <mergeCell ref="AD30:AJ30"/>
    <mergeCell ref="AD29:AJ29"/>
    <mergeCell ref="G16:S16"/>
    <mergeCell ref="AD28:AJ28"/>
    <mergeCell ref="C28:U28"/>
    <mergeCell ref="C29:U29"/>
    <mergeCell ref="C30:U30"/>
    <mergeCell ref="AD40:AJ40"/>
    <mergeCell ref="AS29:AZ29"/>
    <mergeCell ref="AG16:AK16"/>
    <mergeCell ref="AK29:AR29"/>
    <mergeCell ref="Z29:AC29"/>
    <mergeCell ref="V29:Y29"/>
    <mergeCell ref="AK32:AR32"/>
    <mergeCell ref="AS32:AZ32"/>
    <mergeCell ref="C34:U34"/>
    <mergeCell ref="AS35:AZ35"/>
    <mergeCell ref="AK35:AR35"/>
    <mergeCell ref="AL16:AX16"/>
    <mergeCell ref="AS31:AZ31"/>
    <mergeCell ref="C32:U32"/>
    <mergeCell ref="AD32:AJ32"/>
    <mergeCell ref="AD34:AJ34"/>
    <mergeCell ref="Z34:AC34"/>
    <mergeCell ref="V34:Y34"/>
    <mergeCell ref="AK34:AR34"/>
    <mergeCell ref="G8:AX8"/>
    <mergeCell ref="AS34:AZ34"/>
  </mergeCells>
  <phoneticPr fontId="3" type="noConversion"/>
  <conditionalFormatting sqref="V28:Y35">
    <cfRule type="containsText" dxfId="5" priority="53" operator="containsText" text="bitte">
      <formula>NOT(ISERROR(SEARCH("bitte",V28)))</formula>
    </cfRule>
  </conditionalFormatting>
  <conditionalFormatting sqref="V40:Y43">
    <cfRule type="containsText" dxfId="4" priority="64" operator="containsText" text="Unterkategorie">
      <formula>NOT(ISERROR(SEARCH("Unterkategorie",V40)))</formula>
    </cfRule>
  </conditionalFormatting>
  <conditionalFormatting sqref="V28:AC35">
    <cfRule type="containsText" dxfId="3" priority="47" operator="containsText" text="Unterkategorie">
      <formula>NOT(ISERROR(SEARCH("Unterkategorie",V28)))</formula>
    </cfRule>
  </conditionalFormatting>
  <conditionalFormatting sqref="Z40:AC43">
    <cfRule type="cellIs" dxfId="2" priority="1" operator="equal">
      <formula>0</formula>
    </cfRule>
  </conditionalFormatting>
  <conditionalFormatting sqref="AD28:AJ35">
    <cfRule type="containsText" dxfId="1" priority="26" operator="containsText" text="wählen">
      <formula>NOT(ISERROR(SEARCH("wählen",AD28)))</formula>
    </cfRule>
  </conditionalFormatting>
  <conditionalFormatting sqref="AD40:AJ43">
    <cfRule type="containsText" dxfId="0" priority="59" operator="containsText" text="wählen">
      <formula>NOT(ISERROR(SEARCH("wählen",AD40)))</formula>
    </cfRule>
  </conditionalFormatting>
  <printOptions horizontalCentered="1"/>
  <pageMargins left="0.70866141732283472" right="0.70866141732283472" top="0.74803149606299213" bottom="0.35433070866141736" header="0.31496062992125984" footer="0.59055118110236227"/>
  <pageSetup paperSize="9" scale="78" orientation="portrait" r:id="rId1"/>
  <headerFooter alignWithMargins="0">
    <oddFooter xml:space="preserve">&amp;L&amp;G&amp;C
</oddFooter>
  </headerFooter>
  <ignoredErrors>
    <ignoredError sqref="AL10" unlockedFormula="1"/>
  </ignoredError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Group Box 1">
              <controlPr defaultSize="0" autoFill="0" autoPict="0">
                <anchor moveWithCells="1">
                  <from>
                    <xdr:col>0</xdr:col>
                    <xdr:colOff>419100</xdr:colOff>
                    <xdr:row>14</xdr:row>
                    <xdr:rowOff>9525</xdr:rowOff>
                  </from>
                  <to>
                    <xdr:col>53</xdr:col>
                    <xdr:colOff>0</xdr:colOff>
                    <xdr:row>19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Group Box 2">
              <controlPr defaultSize="0" autoFill="0" autoPict="0">
                <anchor mov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53</xdr:col>
                    <xdr:colOff>0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7" name="Drop Down 3">
              <controlPr locked="0" defaultSize="0" print="0" autoLine="0" autoPict="0">
                <anchor moveWithCells="1">
                  <from>
                    <xdr:col>2</xdr:col>
                    <xdr:colOff>0</xdr:colOff>
                    <xdr:row>26</xdr:row>
                    <xdr:rowOff>190500</xdr:rowOff>
                  </from>
                  <to>
                    <xdr:col>21</xdr:col>
                    <xdr:colOff>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8" name="Drop Down 4">
              <controlPr locked="0" defaultSize="0" print="0" autoLine="0" autoPict="0">
                <anchor moveWithCells="1">
                  <from>
                    <xdr:col>2</xdr:col>
                    <xdr:colOff>0</xdr:colOff>
                    <xdr:row>27</xdr:row>
                    <xdr:rowOff>200025</xdr:rowOff>
                  </from>
                  <to>
                    <xdr:col>21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9" name="Drop Down 5">
              <controlPr locked="0" defaultSize="0" print="0" autoLine="0" autoPict="0">
                <anchor moveWithCells="1">
                  <from>
                    <xdr:col>2</xdr:col>
                    <xdr:colOff>0</xdr:colOff>
                    <xdr:row>29</xdr:row>
                    <xdr:rowOff>9525</xdr:rowOff>
                  </from>
                  <to>
                    <xdr:col>21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0" name="Group Box 14">
              <controlPr defaultSize="0" autoFill="0" autoPict="0">
                <anchor moveWithCells="1">
                  <from>
                    <xdr:col>1</xdr:col>
                    <xdr:colOff>0</xdr:colOff>
                    <xdr:row>20</xdr:row>
                    <xdr:rowOff>19050</xdr:rowOff>
                  </from>
                  <to>
                    <xdr:col>53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1" name="Group Box 16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171450</xdr:rowOff>
                  </from>
                  <to>
                    <xdr:col>53</xdr:col>
                    <xdr:colOff>0</xdr:colOff>
                    <xdr:row>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12" name="Drop Down 23">
              <controlPr locked="0" defaultSize="0" print="0" autoLine="0" autoPict="0">
                <anchor moveWithCells="1">
                  <from>
                    <xdr:col>37</xdr:col>
                    <xdr:colOff>19050</xdr:colOff>
                    <xdr:row>9</xdr:row>
                    <xdr:rowOff>9525</xdr:rowOff>
                  </from>
                  <to>
                    <xdr:col>50</xdr:col>
                    <xdr:colOff>95250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13" name="Drop Down 24">
              <controlPr locked="0" defaultSize="0" print="0" autoLine="0" autoPict="0">
                <anchor moveWithCells="1">
                  <from>
                    <xdr:col>37</xdr:col>
                    <xdr:colOff>19050</xdr:colOff>
                    <xdr:row>15</xdr:row>
                    <xdr:rowOff>9525</xdr:rowOff>
                  </from>
                  <to>
                    <xdr:col>50</xdr:col>
                    <xdr:colOff>95250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14" name="Drop Down 26">
              <controlPr locked="0" defaultSize="0" print="0" autoLine="0" autoPict="0">
                <anchor mov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21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15" name="Drop Down 27">
              <controlPr locked="0" defaultSize="0" print="0" autoLine="0" autoPict="0">
                <anchor moveWithCells="1">
                  <from>
                    <xdr:col>2</xdr:col>
                    <xdr:colOff>0</xdr:colOff>
                    <xdr:row>30</xdr:row>
                    <xdr:rowOff>200025</xdr:rowOff>
                  </from>
                  <to>
                    <xdr:col>21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16" name="Drop Down 28">
              <controlPr locked="0" defaultSize="0" print="0" autoLine="0" autoPict="0">
                <anchor mov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21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17" name="Drop Down 34">
              <controlPr locked="0" defaultSize="0" print="0" autoLin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21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18" name="Drop Down 35">
              <controlPr locked="0" defaultSize="0" print="0" autoLin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21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19" name="Drop Down 36">
              <controlPr locked="0" defaultSize="0" print="0" autoLine="0" autoPict="0">
                <anchor moveWithCells="1">
                  <from>
                    <xdr:col>0</xdr:col>
                    <xdr:colOff>409575</xdr:colOff>
                    <xdr:row>39</xdr:row>
                    <xdr:rowOff>9525</xdr:rowOff>
                  </from>
                  <to>
                    <xdr:col>20</xdr:col>
                    <xdr:colOff>104775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20" name="Drop Down 37">
              <controlPr locked="0" defaultSize="0" print="0" autoLine="0" autoPict="0">
                <anchor moveWithCells="1">
                  <from>
                    <xdr:col>0</xdr:col>
                    <xdr:colOff>409575</xdr:colOff>
                    <xdr:row>40</xdr:row>
                    <xdr:rowOff>9525</xdr:rowOff>
                  </from>
                  <to>
                    <xdr:col>20</xdr:col>
                    <xdr:colOff>114300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21" name="Drop Down 38">
              <controlPr locked="0" defaultSize="0" print="0" autoLine="0" autoPict="0">
                <anchor moveWithCells="1">
                  <from>
                    <xdr:col>1</xdr:col>
                    <xdr:colOff>9525</xdr:colOff>
                    <xdr:row>41</xdr:row>
                    <xdr:rowOff>9525</xdr:rowOff>
                  </from>
                  <to>
                    <xdr:col>21</xdr:col>
                    <xdr:colOff>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22" name="Drop Down 39">
              <controlPr locked="0" defaultSize="0" print="0" autoLine="0" autoPict="0">
                <anchor moveWithCells="1">
                  <from>
                    <xdr:col>0</xdr:col>
                    <xdr:colOff>419100</xdr:colOff>
                    <xdr:row>42</xdr:row>
                    <xdr:rowOff>0</xdr:rowOff>
                  </from>
                  <to>
                    <xdr:col>21</xdr:col>
                    <xdr:colOff>0</xdr:colOff>
                    <xdr:row>42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"/>
  <sheetViews>
    <sheetView workbookViewId="0">
      <selection activeCell="J22" sqref="J22"/>
    </sheetView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A1:P484"/>
  <sheetViews>
    <sheetView topLeftCell="B120" zoomScaleNormal="100" workbookViewId="0">
      <selection activeCell="C134" sqref="C134"/>
    </sheetView>
  </sheetViews>
  <sheetFormatPr baseColWidth="10" defaultRowHeight="12.75" x14ac:dyDescent="0.2"/>
  <cols>
    <col min="1" max="1" width="93.5703125" style="66" hidden="1" customWidth="1"/>
    <col min="2" max="2" width="12.7109375" style="66" bestFit="1" customWidth="1"/>
    <col min="3" max="3" width="53.85546875" style="66" bestFit="1" customWidth="1"/>
    <col min="4" max="4" width="14" style="67" customWidth="1"/>
    <col min="5" max="5" width="13" style="66" bestFit="1" customWidth="1"/>
    <col min="6" max="6" width="14" style="66" bestFit="1" customWidth="1"/>
    <col min="7" max="7" width="10.42578125" style="66" customWidth="1"/>
    <col min="8" max="8" width="11.42578125" style="66"/>
    <col min="9" max="9" width="13.140625" style="66" bestFit="1" customWidth="1"/>
    <col min="10" max="10" width="22" style="66" bestFit="1" customWidth="1"/>
    <col min="11" max="11" width="3" style="66" bestFit="1" customWidth="1"/>
    <col min="12" max="13" width="11.42578125" style="66"/>
    <col min="14" max="14" width="25" style="17" customWidth="1"/>
    <col min="15" max="16384" width="11.42578125" style="66"/>
  </cols>
  <sheetData>
    <row r="1" spans="1:15" x14ac:dyDescent="0.2">
      <c r="A1" s="111"/>
      <c r="B1" s="111"/>
      <c r="C1" s="117" t="s">
        <v>340</v>
      </c>
      <c r="D1" s="138" t="s">
        <v>13</v>
      </c>
      <c r="E1" s="118" t="s">
        <v>342</v>
      </c>
      <c r="F1" s="118" t="s">
        <v>16</v>
      </c>
      <c r="G1" s="111"/>
      <c r="H1" s="111"/>
      <c r="I1" s="111"/>
      <c r="J1" s="111"/>
      <c r="K1" s="111"/>
      <c r="L1" s="111"/>
      <c r="M1" s="111"/>
      <c r="N1" s="111"/>
      <c r="O1" s="105"/>
    </row>
    <row r="2" spans="1:15" x14ac:dyDescent="0.2">
      <c r="A2" s="119" t="s">
        <v>11</v>
      </c>
      <c r="B2" s="120">
        <v>1</v>
      </c>
      <c r="C2" s="120" t="s">
        <v>11</v>
      </c>
      <c r="D2" s="139" t="s">
        <v>14</v>
      </c>
      <c r="E2" s="121" t="s">
        <v>14</v>
      </c>
      <c r="F2" s="121" t="s">
        <v>14</v>
      </c>
      <c r="G2" s="122"/>
      <c r="H2" s="111"/>
      <c r="I2" s="111"/>
      <c r="J2" s="111"/>
      <c r="K2" s="111"/>
      <c r="L2" s="115" t="s">
        <v>11</v>
      </c>
      <c r="M2" s="111"/>
      <c r="N2" s="111"/>
      <c r="O2" s="105"/>
    </row>
    <row r="3" spans="1:15" x14ac:dyDescent="0.2">
      <c r="A3" s="119" t="s">
        <v>384</v>
      </c>
      <c r="B3" s="120">
        <v>2</v>
      </c>
      <c r="C3" s="120" t="s">
        <v>334</v>
      </c>
      <c r="D3" s="127" t="s">
        <v>396</v>
      </c>
      <c r="E3" s="124">
        <v>0.75</v>
      </c>
      <c r="F3" s="130">
        <v>0.6</v>
      </c>
      <c r="G3" s="122"/>
      <c r="H3" s="111"/>
      <c r="I3" s="111"/>
      <c r="J3" s="111"/>
      <c r="K3" s="111"/>
      <c r="L3" s="115" t="s">
        <v>361</v>
      </c>
      <c r="M3" s="111"/>
      <c r="N3" s="113" t="s">
        <v>32</v>
      </c>
      <c r="O3" s="106" t="s">
        <v>32</v>
      </c>
    </row>
    <row r="4" spans="1:15" x14ac:dyDescent="0.2">
      <c r="A4" s="123" t="s">
        <v>383</v>
      </c>
      <c r="B4" s="120">
        <v>3</v>
      </c>
      <c r="C4" s="120" t="s">
        <v>335</v>
      </c>
      <c r="D4" s="127" t="s">
        <v>396</v>
      </c>
      <c r="E4" s="133">
        <v>1.375</v>
      </c>
      <c r="F4" s="130">
        <v>1.1000000000000001</v>
      </c>
      <c r="G4" s="122"/>
      <c r="H4" s="111"/>
      <c r="I4" s="111"/>
      <c r="J4" s="111"/>
      <c r="K4" s="111"/>
      <c r="L4" s="115" t="s">
        <v>366</v>
      </c>
      <c r="M4" s="111"/>
      <c r="N4" s="116" t="s">
        <v>33</v>
      </c>
      <c r="O4" s="107" t="s">
        <v>33</v>
      </c>
    </row>
    <row r="5" spans="1:15" x14ac:dyDescent="0.2">
      <c r="A5" s="132" t="s">
        <v>392</v>
      </c>
      <c r="B5" s="120">
        <v>4</v>
      </c>
      <c r="C5" s="120" t="s">
        <v>345</v>
      </c>
      <c r="D5" s="127" t="s">
        <v>396</v>
      </c>
      <c r="E5" s="124">
        <v>2.25</v>
      </c>
      <c r="F5" s="130">
        <v>1.8</v>
      </c>
      <c r="G5" s="122"/>
      <c r="H5" s="111"/>
      <c r="I5" s="111"/>
      <c r="J5" s="111"/>
      <c r="K5" s="111"/>
      <c r="L5" s="115" t="s">
        <v>355</v>
      </c>
      <c r="M5" s="111"/>
      <c r="N5" s="116" t="s">
        <v>34</v>
      </c>
      <c r="O5" s="107" t="s">
        <v>34</v>
      </c>
    </row>
    <row r="6" spans="1:15" x14ac:dyDescent="0.2">
      <c r="A6" s="123"/>
      <c r="B6" s="120">
        <v>5</v>
      </c>
      <c r="C6" s="120" t="s">
        <v>385</v>
      </c>
      <c r="D6" s="127" t="s">
        <v>402</v>
      </c>
      <c r="E6" s="120">
        <v>750</v>
      </c>
      <c r="F6" s="130">
        <v>600</v>
      </c>
      <c r="G6" s="122"/>
      <c r="H6" s="111"/>
      <c r="I6" s="111"/>
      <c r="J6" s="111"/>
      <c r="K6" s="111"/>
      <c r="L6" s="115" t="s">
        <v>356</v>
      </c>
      <c r="M6" s="111"/>
      <c r="N6" s="116" t="s">
        <v>35</v>
      </c>
      <c r="O6" s="107" t="s">
        <v>35</v>
      </c>
    </row>
    <row r="7" spans="1:15" x14ac:dyDescent="0.2">
      <c r="A7" s="123"/>
      <c r="B7" s="115">
        <v>6</v>
      </c>
      <c r="C7" s="132" t="s">
        <v>386</v>
      </c>
      <c r="D7" s="135" t="s">
        <v>401</v>
      </c>
      <c r="E7" s="132">
        <v>26.667000000000002</v>
      </c>
      <c r="F7" s="134">
        <v>12</v>
      </c>
      <c r="G7" s="122"/>
      <c r="H7" s="111"/>
      <c r="I7" s="111"/>
      <c r="J7" s="111"/>
      <c r="K7" s="111"/>
      <c r="L7" s="115" t="s">
        <v>354</v>
      </c>
      <c r="M7" s="111"/>
      <c r="N7" s="116" t="s">
        <v>36</v>
      </c>
      <c r="O7" s="107" t="s">
        <v>36</v>
      </c>
    </row>
    <row r="8" spans="1:15" x14ac:dyDescent="0.2">
      <c r="A8" s="111"/>
      <c r="B8" s="120">
        <v>7</v>
      </c>
      <c r="C8" s="132" t="s">
        <v>387</v>
      </c>
      <c r="D8" s="135" t="s">
        <v>401</v>
      </c>
      <c r="E8" s="132">
        <v>46.667000000000002</v>
      </c>
      <c r="F8" s="134">
        <v>21</v>
      </c>
      <c r="G8" s="125"/>
      <c r="H8" s="111"/>
      <c r="I8" s="111"/>
      <c r="J8" s="111"/>
      <c r="K8" s="111"/>
      <c r="L8" s="115" t="s">
        <v>362</v>
      </c>
      <c r="M8" s="111"/>
      <c r="N8" s="116" t="s">
        <v>37</v>
      </c>
      <c r="O8" s="107" t="s">
        <v>37</v>
      </c>
    </row>
    <row r="9" spans="1:15" x14ac:dyDescent="0.2">
      <c r="A9" s="111"/>
      <c r="B9" s="115">
        <v>8</v>
      </c>
      <c r="C9" s="132" t="s">
        <v>388</v>
      </c>
      <c r="D9" s="135" t="s">
        <v>400</v>
      </c>
      <c r="E9" s="115">
        <v>6</v>
      </c>
      <c r="F9" s="134">
        <v>4.8</v>
      </c>
      <c r="G9" s="111"/>
      <c r="H9" s="111"/>
      <c r="I9" s="111"/>
      <c r="J9" s="111"/>
      <c r="K9" s="111"/>
      <c r="L9" s="115" t="s">
        <v>363</v>
      </c>
      <c r="M9" s="111"/>
      <c r="N9" s="116" t="s">
        <v>38</v>
      </c>
      <c r="O9" s="107" t="s">
        <v>38</v>
      </c>
    </row>
    <row r="10" spans="1:15" x14ac:dyDescent="0.2">
      <c r="A10" s="111"/>
      <c r="B10" s="120">
        <v>9</v>
      </c>
      <c r="C10" s="132" t="s">
        <v>394</v>
      </c>
      <c r="D10" s="140" t="s">
        <v>399</v>
      </c>
      <c r="E10" s="115">
        <v>20</v>
      </c>
      <c r="F10" s="134">
        <v>11</v>
      </c>
      <c r="G10" s="111"/>
      <c r="H10" s="111"/>
      <c r="I10" s="111"/>
      <c r="J10" s="111"/>
      <c r="K10" s="111"/>
      <c r="L10" s="115" t="s">
        <v>378</v>
      </c>
      <c r="M10" s="111"/>
      <c r="N10" s="116" t="s">
        <v>39</v>
      </c>
      <c r="O10" s="107" t="s">
        <v>39</v>
      </c>
    </row>
    <row r="11" spans="1:15" x14ac:dyDescent="0.2">
      <c r="A11" s="111"/>
      <c r="B11" s="115">
        <v>10</v>
      </c>
      <c r="C11" s="120" t="s">
        <v>4</v>
      </c>
      <c r="D11" s="127" t="s">
        <v>346</v>
      </c>
      <c r="E11" s="120">
        <v>366.67</v>
      </c>
      <c r="F11" s="130">
        <v>330</v>
      </c>
      <c r="G11" s="111"/>
      <c r="H11" s="111"/>
      <c r="I11" s="111"/>
      <c r="J11" s="111"/>
      <c r="K11" s="111"/>
      <c r="L11" s="115" t="s">
        <v>364</v>
      </c>
      <c r="M11" s="111"/>
      <c r="N11" s="116" t="s">
        <v>40</v>
      </c>
      <c r="O11" s="107" t="s">
        <v>40</v>
      </c>
    </row>
    <row r="12" spans="1:15" x14ac:dyDescent="0.2">
      <c r="A12" s="111"/>
      <c r="B12" s="115">
        <v>11</v>
      </c>
      <c r="C12" s="120" t="s">
        <v>5</v>
      </c>
      <c r="D12" s="127" t="s">
        <v>404</v>
      </c>
      <c r="E12" s="120">
        <v>142.86000000000001</v>
      </c>
      <c r="F12" s="130">
        <v>100</v>
      </c>
      <c r="G12" s="111"/>
      <c r="H12" s="111"/>
      <c r="I12" s="111"/>
      <c r="J12" s="111"/>
      <c r="K12" s="111"/>
      <c r="L12" s="115" t="s">
        <v>357</v>
      </c>
      <c r="M12" s="111"/>
      <c r="N12" s="116" t="s">
        <v>41</v>
      </c>
      <c r="O12" s="107" t="s">
        <v>41</v>
      </c>
    </row>
    <row r="13" spans="1:15" x14ac:dyDescent="0.2">
      <c r="A13" s="111"/>
      <c r="B13" s="120">
        <v>12</v>
      </c>
      <c r="C13" s="120" t="s">
        <v>6</v>
      </c>
      <c r="D13" s="127" t="s">
        <v>404</v>
      </c>
      <c r="E13" s="120">
        <v>14.286</v>
      </c>
      <c r="F13" s="130">
        <v>10</v>
      </c>
      <c r="G13" s="111"/>
      <c r="H13" s="111"/>
      <c r="I13" s="111"/>
      <c r="J13" s="111"/>
      <c r="K13" s="111"/>
      <c r="L13" s="115" t="s">
        <v>365</v>
      </c>
      <c r="M13" s="111"/>
      <c r="N13" s="136" t="s">
        <v>43</v>
      </c>
      <c r="O13" s="110" t="s">
        <v>43</v>
      </c>
    </row>
    <row r="14" spans="1:15" x14ac:dyDescent="0.2">
      <c r="A14" s="111"/>
      <c r="B14" s="120">
        <v>13</v>
      </c>
      <c r="C14" s="120" t="s">
        <v>12</v>
      </c>
      <c r="D14" s="127" t="s">
        <v>347</v>
      </c>
      <c r="E14" s="120">
        <v>30</v>
      </c>
      <c r="F14" s="130">
        <v>27</v>
      </c>
      <c r="G14" s="111"/>
      <c r="H14" s="111"/>
      <c r="I14" s="111"/>
      <c r="J14" s="111"/>
      <c r="K14" s="111"/>
      <c r="L14" s="115" t="s">
        <v>349</v>
      </c>
      <c r="M14" s="111"/>
      <c r="N14" s="135" t="s">
        <v>44</v>
      </c>
      <c r="O14" s="109" t="s">
        <v>44</v>
      </c>
    </row>
    <row r="15" spans="1:15" x14ac:dyDescent="0.2">
      <c r="A15" s="111"/>
      <c r="B15" s="120">
        <v>14</v>
      </c>
      <c r="C15" s="120" t="s">
        <v>7</v>
      </c>
      <c r="D15" s="127" t="s">
        <v>403</v>
      </c>
      <c r="E15" s="120">
        <v>37.5</v>
      </c>
      <c r="F15" s="130">
        <v>30</v>
      </c>
      <c r="G15" s="111"/>
      <c r="H15" s="111"/>
      <c r="I15" s="111"/>
      <c r="J15" s="111"/>
      <c r="K15" s="111"/>
      <c r="L15" s="115" t="s">
        <v>358</v>
      </c>
      <c r="M15" s="111"/>
      <c r="N15" s="116" t="s">
        <v>45</v>
      </c>
      <c r="O15" s="107" t="s">
        <v>45</v>
      </c>
    </row>
    <row r="16" spans="1:15" x14ac:dyDescent="0.2">
      <c r="A16" s="111"/>
      <c r="B16" s="120">
        <v>15</v>
      </c>
      <c r="C16" s="132" t="s">
        <v>390</v>
      </c>
      <c r="D16" s="135" t="s">
        <v>391</v>
      </c>
      <c r="E16" s="115">
        <v>25</v>
      </c>
      <c r="F16" s="134">
        <v>10</v>
      </c>
      <c r="G16" s="111"/>
      <c r="H16" s="111"/>
      <c r="I16" s="111"/>
      <c r="J16" s="111"/>
      <c r="K16" s="111"/>
      <c r="L16" s="115" t="s">
        <v>367</v>
      </c>
      <c r="M16" s="111"/>
      <c r="N16" s="116" t="s">
        <v>46</v>
      </c>
      <c r="O16" s="107" t="s">
        <v>46</v>
      </c>
    </row>
    <row r="17" spans="2:15" x14ac:dyDescent="0.2">
      <c r="B17" s="120">
        <v>16</v>
      </c>
      <c r="C17" s="132" t="s">
        <v>405</v>
      </c>
      <c r="D17" s="135" t="s">
        <v>406</v>
      </c>
      <c r="E17" s="137">
        <v>19.8</v>
      </c>
      <c r="F17" s="115">
        <v>15.84</v>
      </c>
      <c r="G17" s="111"/>
      <c r="H17" s="111"/>
      <c r="I17" s="111"/>
      <c r="J17" s="111"/>
      <c r="K17" s="111"/>
      <c r="L17" s="115" t="s">
        <v>351</v>
      </c>
      <c r="M17" s="111"/>
      <c r="N17" s="116" t="s">
        <v>47</v>
      </c>
      <c r="O17" s="107" t="s">
        <v>47</v>
      </c>
    </row>
    <row r="18" spans="2:15" x14ac:dyDescent="0.2">
      <c r="B18" s="120"/>
      <c r="C18" s="111"/>
      <c r="D18" s="111"/>
      <c r="E18" s="111"/>
      <c r="F18" s="111"/>
      <c r="G18" s="111"/>
      <c r="H18" s="111"/>
      <c r="I18" s="111"/>
      <c r="J18" s="111"/>
      <c r="K18" s="111"/>
      <c r="L18" s="115" t="s">
        <v>368</v>
      </c>
      <c r="M18" s="111"/>
      <c r="N18" s="116" t="s">
        <v>48</v>
      </c>
      <c r="O18" s="107" t="s">
        <v>48</v>
      </c>
    </row>
    <row r="19" spans="2:15" x14ac:dyDescent="0.2">
      <c r="B19" s="120"/>
      <c r="C19" s="132"/>
      <c r="D19" s="141"/>
      <c r="E19" s="111"/>
      <c r="F19" s="132"/>
      <c r="G19" s="111"/>
      <c r="H19" s="111"/>
      <c r="I19" s="111"/>
      <c r="J19" s="111"/>
      <c r="K19" s="111"/>
      <c r="L19" s="115" t="s">
        <v>359</v>
      </c>
      <c r="M19" s="111"/>
      <c r="N19" s="116" t="s">
        <v>49</v>
      </c>
      <c r="O19" s="107" t="s">
        <v>49</v>
      </c>
    </row>
    <row r="20" spans="2:15" x14ac:dyDescent="0.2">
      <c r="B20" s="120">
        <v>1</v>
      </c>
      <c r="C20" s="120"/>
      <c r="D20" s="142" t="s">
        <v>25</v>
      </c>
      <c r="E20" s="111"/>
      <c r="F20" s="120">
        <v>2500</v>
      </c>
      <c r="G20" s="111"/>
      <c r="H20" s="111"/>
      <c r="I20" s="111"/>
      <c r="J20" s="111"/>
      <c r="K20" s="111"/>
      <c r="L20" s="115" t="s">
        <v>369</v>
      </c>
      <c r="M20" s="111"/>
      <c r="N20" s="116" t="s">
        <v>50</v>
      </c>
      <c r="O20" s="107" t="s">
        <v>50</v>
      </c>
    </row>
    <row r="21" spans="2:15" x14ac:dyDescent="0.2">
      <c r="B21" s="120">
        <v>2</v>
      </c>
      <c r="C21" s="120" t="s">
        <v>11</v>
      </c>
      <c r="D21" s="143" t="s">
        <v>14</v>
      </c>
      <c r="E21" s="121" t="s">
        <v>14</v>
      </c>
      <c r="F21" s="121" t="s">
        <v>14</v>
      </c>
      <c r="G21" s="111"/>
      <c r="H21" s="111"/>
      <c r="I21" s="126" t="s">
        <v>23</v>
      </c>
      <c r="J21" s="111"/>
      <c r="K21" s="111"/>
      <c r="L21" s="115" t="s">
        <v>375</v>
      </c>
      <c r="M21" s="111"/>
      <c r="N21" s="116" t="s">
        <v>51</v>
      </c>
      <c r="O21" s="107" t="s">
        <v>51</v>
      </c>
    </row>
    <row r="22" spans="2:15" x14ac:dyDescent="0.2">
      <c r="B22" s="120">
        <v>3</v>
      </c>
      <c r="C22" s="120" t="s">
        <v>348</v>
      </c>
      <c r="D22" s="116">
        <v>0.13</v>
      </c>
      <c r="E22" s="120" t="s">
        <v>20</v>
      </c>
      <c r="F22" s="127" t="s">
        <v>319</v>
      </c>
      <c r="G22" s="125" t="s">
        <v>323</v>
      </c>
      <c r="H22" s="111"/>
      <c r="I22" s="115">
        <v>340</v>
      </c>
      <c r="J22" s="115" t="s">
        <v>28</v>
      </c>
      <c r="K22" s="111"/>
      <c r="L22" s="115" t="s">
        <v>376</v>
      </c>
      <c r="M22" s="111"/>
      <c r="N22" s="116" t="s">
        <v>52</v>
      </c>
      <c r="O22" s="107" t="s">
        <v>52</v>
      </c>
    </row>
    <row r="23" spans="2:15" x14ac:dyDescent="0.2">
      <c r="B23" s="120">
        <v>4</v>
      </c>
      <c r="C23" s="120" t="s">
        <v>18</v>
      </c>
      <c r="D23" s="116">
        <v>0.05</v>
      </c>
      <c r="E23" s="120" t="s">
        <v>20</v>
      </c>
      <c r="F23" s="127" t="s">
        <v>326</v>
      </c>
      <c r="G23" s="125" t="s">
        <v>323</v>
      </c>
      <c r="H23" s="111"/>
      <c r="I23" s="115">
        <v>200</v>
      </c>
      <c r="J23" s="115" t="s">
        <v>28</v>
      </c>
      <c r="K23" s="111"/>
      <c r="L23" s="115" t="s">
        <v>377</v>
      </c>
      <c r="M23" s="111"/>
      <c r="N23" s="116" t="s">
        <v>53</v>
      </c>
      <c r="O23" s="107" t="s">
        <v>53</v>
      </c>
    </row>
    <row r="24" spans="2:15" x14ac:dyDescent="0.2">
      <c r="B24" s="111"/>
      <c r="C24" s="120" t="s">
        <v>21</v>
      </c>
      <c r="D24" s="116">
        <v>0.65</v>
      </c>
      <c r="E24" s="120" t="s">
        <v>20</v>
      </c>
      <c r="F24" s="120"/>
      <c r="G24" s="125" t="s">
        <v>323</v>
      </c>
      <c r="H24" s="111"/>
      <c r="I24" s="115">
        <v>0.65</v>
      </c>
      <c r="J24" s="115" t="s">
        <v>29</v>
      </c>
      <c r="K24" s="111"/>
      <c r="L24" s="115" t="s">
        <v>360</v>
      </c>
      <c r="M24" s="111"/>
      <c r="N24" s="116" t="s">
        <v>54</v>
      </c>
      <c r="O24" s="107" t="s">
        <v>54</v>
      </c>
    </row>
    <row r="25" spans="2:15" ht="13.5" thickBot="1" x14ac:dyDescent="0.25">
      <c r="B25" s="128"/>
      <c r="C25" s="128"/>
      <c r="D25" s="144"/>
      <c r="E25" s="128"/>
      <c r="F25" s="128"/>
      <c r="G25" s="128"/>
      <c r="H25" s="128"/>
      <c r="I25" s="128"/>
      <c r="J25" s="128"/>
      <c r="K25" s="111"/>
      <c r="L25" s="115" t="s">
        <v>374</v>
      </c>
      <c r="M25" s="111"/>
      <c r="N25" s="116" t="s">
        <v>55</v>
      </c>
      <c r="O25" s="107" t="s">
        <v>55</v>
      </c>
    </row>
    <row r="26" spans="2:15" ht="13.5" thickTop="1" x14ac:dyDescent="0.2"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5" t="s">
        <v>350</v>
      </c>
      <c r="M26" s="111"/>
      <c r="N26" s="116" t="s">
        <v>56</v>
      </c>
      <c r="O26" s="107" t="s">
        <v>56</v>
      </c>
    </row>
    <row r="27" spans="2:15" x14ac:dyDescent="0.2">
      <c r="B27" s="111"/>
      <c r="C27" s="118" t="s">
        <v>325</v>
      </c>
      <c r="D27" s="138" t="s">
        <v>13</v>
      </c>
      <c r="E27" s="118" t="s">
        <v>342</v>
      </c>
      <c r="F27" s="118" t="s">
        <v>16</v>
      </c>
      <c r="G27" s="111"/>
      <c r="H27" s="111"/>
      <c r="I27" s="111"/>
      <c r="J27" s="111"/>
      <c r="K27" s="111"/>
      <c r="L27" s="115" t="s">
        <v>379</v>
      </c>
      <c r="M27" s="111"/>
      <c r="N27" s="116" t="s">
        <v>57</v>
      </c>
      <c r="O27" s="107" t="s">
        <v>57</v>
      </c>
    </row>
    <row r="28" spans="2:15" x14ac:dyDescent="0.2">
      <c r="B28" s="120">
        <v>1</v>
      </c>
      <c r="C28" s="120" t="s">
        <v>11</v>
      </c>
      <c r="D28" s="143" t="s">
        <v>14</v>
      </c>
      <c r="E28" s="121" t="s">
        <v>14</v>
      </c>
      <c r="F28" s="122" t="s">
        <v>14</v>
      </c>
      <c r="G28" s="111"/>
      <c r="H28" s="111"/>
      <c r="I28" s="111"/>
      <c r="J28" s="111"/>
      <c r="K28" s="111"/>
      <c r="L28" s="115" t="s">
        <v>370</v>
      </c>
      <c r="M28" s="111"/>
      <c r="N28" s="131" t="s">
        <v>380</v>
      </c>
      <c r="O28" s="108" t="s">
        <v>380</v>
      </c>
    </row>
    <row r="29" spans="2:15" x14ac:dyDescent="0.2">
      <c r="B29" s="120">
        <v>2</v>
      </c>
      <c r="C29" s="120" t="s">
        <v>334</v>
      </c>
      <c r="D29" s="127" t="s">
        <v>337</v>
      </c>
      <c r="E29" s="124">
        <v>0.6</v>
      </c>
      <c r="F29" s="120" t="s">
        <v>327</v>
      </c>
      <c r="G29" s="111"/>
      <c r="H29" s="111"/>
      <c r="I29" s="111"/>
      <c r="J29" s="111"/>
      <c r="K29" s="111"/>
      <c r="L29" s="115" t="s">
        <v>371</v>
      </c>
      <c r="M29" s="111"/>
      <c r="N29" s="116" t="s">
        <v>58</v>
      </c>
      <c r="O29" s="107" t="s">
        <v>58</v>
      </c>
    </row>
    <row r="30" spans="2:15" x14ac:dyDescent="0.2">
      <c r="B30" s="120">
        <v>3</v>
      </c>
      <c r="C30" s="120" t="s">
        <v>335</v>
      </c>
      <c r="D30" s="127" t="s">
        <v>338</v>
      </c>
      <c r="E30" s="124">
        <v>1.2</v>
      </c>
      <c r="F30" s="120" t="s">
        <v>327</v>
      </c>
      <c r="G30" s="111"/>
      <c r="H30" s="111"/>
      <c r="I30" s="111"/>
      <c r="J30" s="111"/>
      <c r="K30" s="111"/>
      <c r="L30" s="115" t="s">
        <v>352</v>
      </c>
      <c r="M30" s="111"/>
      <c r="N30" s="116" t="s">
        <v>59</v>
      </c>
      <c r="O30" s="107" t="s">
        <v>59</v>
      </c>
    </row>
    <row r="31" spans="2:15" x14ac:dyDescent="0.2">
      <c r="B31" s="120">
        <v>4</v>
      </c>
      <c r="C31" s="120" t="s">
        <v>336</v>
      </c>
      <c r="D31" s="127" t="s">
        <v>339</v>
      </c>
      <c r="E31" s="124">
        <v>2</v>
      </c>
      <c r="F31" s="120" t="s">
        <v>327</v>
      </c>
      <c r="G31" s="111"/>
      <c r="H31" s="111"/>
      <c r="I31" s="111"/>
      <c r="J31" s="111"/>
      <c r="K31" s="111"/>
      <c r="L31" s="115" t="s">
        <v>372</v>
      </c>
      <c r="M31" s="111"/>
      <c r="N31" s="116" t="s">
        <v>60</v>
      </c>
      <c r="O31" s="107" t="s">
        <v>60</v>
      </c>
    </row>
    <row r="32" spans="2:15" x14ac:dyDescent="0.2">
      <c r="B32" s="120">
        <v>5</v>
      </c>
      <c r="C32" s="120" t="s">
        <v>315</v>
      </c>
      <c r="D32" s="127">
        <v>422</v>
      </c>
      <c r="E32" s="120">
        <v>0.13</v>
      </c>
      <c r="F32" s="120" t="s">
        <v>327</v>
      </c>
      <c r="G32" s="111"/>
      <c r="H32" s="111"/>
      <c r="I32" s="111"/>
      <c r="J32" s="111"/>
      <c r="K32" s="111"/>
      <c r="L32" s="115" t="s">
        <v>353</v>
      </c>
      <c r="M32" s="111"/>
      <c r="N32" s="116" t="s">
        <v>61</v>
      </c>
      <c r="O32" s="107" t="s">
        <v>61</v>
      </c>
    </row>
    <row r="33" spans="2:16" x14ac:dyDescent="0.2">
      <c r="B33" s="120">
        <v>6</v>
      </c>
      <c r="C33" s="120" t="s">
        <v>21</v>
      </c>
      <c r="D33" s="127">
        <v>422</v>
      </c>
      <c r="E33" s="124">
        <v>0.65</v>
      </c>
      <c r="F33" s="120" t="s">
        <v>328</v>
      </c>
      <c r="G33" s="111"/>
      <c r="H33" s="111"/>
      <c r="I33" s="111"/>
      <c r="J33" s="111"/>
      <c r="K33" s="111"/>
      <c r="L33" s="111"/>
      <c r="M33" s="111"/>
      <c r="N33" s="116" t="s">
        <v>62</v>
      </c>
      <c r="O33" s="107" t="s">
        <v>62</v>
      </c>
    </row>
    <row r="34" spans="2:16" x14ac:dyDescent="0.2"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6" t="s">
        <v>63</v>
      </c>
      <c r="O34" s="107" t="s">
        <v>63</v>
      </c>
    </row>
    <row r="35" spans="2:16" x14ac:dyDescent="0.2"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6" t="s">
        <v>64</v>
      </c>
      <c r="O35" s="107" t="s">
        <v>64</v>
      </c>
    </row>
    <row r="36" spans="2:16" x14ac:dyDescent="0.2"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6" t="s">
        <v>65</v>
      </c>
      <c r="O36" s="107" t="s">
        <v>65</v>
      </c>
    </row>
    <row r="37" spans="2:16" x14ac:dyDescent="0.2">
      <c r="B37" s="111"/>
      <c r="C37" s="117" t="s">
        <v>407</v>
      </c>
      <c r="D37" s="138" t="s">
        <v>13</v>
      </c>
      <c r="E37" s="118" t="s">
        <v>342</v>
      </c>
      <c r="F37" s="118" t="s">
        <v>16</v>
      </c>
      <c r="G37" s="111"/>
      <c r="H37" s="111"/>
      <c r="I37" s="111"/>
      <c r="J37" s="111"/>
      <c r="K37" s="111"/>
      <c r="L37" s="111"/>
      <c r="M37" s="111"/>
      <c r="N37" s="116" t="s">
        <v>66</v>
      </c>
      <c r="O37" s="107" t="s">
        <v>66</v>
      </c>
    </row>
    <row r="38" spans="2:16" x14ac:dyDescent="0.2">
      <c r="B38" s="120">
        <v>1</v>
      </c>
      <c r="C38" s="120" t="s">
        <v>11</v>
      </c>
      <c r="D38" s="143" t="s">
        <v>14</v>
      </c>
      <c r="E38" s="121" t="s">
        <v>14</v>
      </c>
      <c r="F38" s="122" t="s">
        <v>14</v>
      </c>
      <c r="G38" s="111"/>
      <c r="H38" s="111"/>
      <c r="I38" s="111"/>
      <c r="J38" s="111"/>
      <c r="K38" s="111"/>
      <c r="L38" s="111"/>
      <c r="M38" s="111"/>
      <c r="N38" s="116" t="s">
        <v>67</v>
      </c>
      <c r="O38" s="107" t="s">
        <v>67</v>
      </c>
    </row>
    <row r="39" spans="2:16" x14ac:dyDescent="0.2">
      <c r="B39" s="120">
        <v>2</v>
      </c>
      <c r="C39" s="149" t="s">
        <v>429</v>
      </c>
      <c r="D39" s="145" t="s">
        <v>425</v>
      </c>
      <c r="E39" s="121" t="s">
        <v>423</v>
      </c>
      <c r="F39" s="146" t="s">
        <v>422</v>
      </c>
      <c r="G39" s="111"/>
      <c r="H39" s="111"/>
      <c r="I39" s="111"/>
      <c r="J39" s="111"/>
      <c r="K39" s="111"/>
      <c r="L39" s="111"/>
      <c r="M39" s="111"/>
      <c r="N39" s="116" t="s">
        <v>68</v>
      </c>
      <c r="O39" s="107" t="s">
        <v>68</v>
      </c>
    </row>
    <row r="40" spans="2:16" x14ac:dyDescent="0.2">
      <c r="B40" s="120">
        <v>3</v>
      </c>
      <c r="C40" s="120" t="s">
        <v>456</v>
      </c>
      <c r="D40" s="145" t="s">
        <v>415</v>
      </c>
      <c r="E40" s="124">
        <v>33</v>
      </c>
      <c r="F40" s="132" t="s">
        <v>409</v>
      </c>
      <c r="G40" s="111"/>
      <c r="H40" s="111"/>
      <c r="I40" s="111"/>
      <c r="J40" s="111"/>
      <c r="K40" s="111"/>
      <c r="L40" s="111"/>
      <c r="M40" s="111"/>
      <c r="N40" s="116" t="s">
        <v>69</v>
      </c>
      <c r="O40" s="107" t="s">
        <v>69</v>
      </c>
    </row>
    <row r="41" spans="2:16" s="115" customFormat="1" x14ac:dyDescent="0.2">
      <c r="B41" s="120">
        <v>4</v>
      </c>
      <c r="C41" s="120" t="s">
        <v>471</v>
      </c>
      <c r="D41" s="145" t="s">
        <v>415</v>
      </c>
      <c r="E41" s="124">
        <v>45</v>
      </c>
      <c r="F41" s="132" t="s">
        <v>409</v>
      </c>
      <c r="G41" s="111"/>
      <c r="H41" s="111"/>
      <c r="I41" s="111"/>
      <c r="J41" s="111"/>
      <c r="K41" s="111"/>
      <c r="L41" s="111"/>
      <c r="M41" s="111"/>
      <c r="N41" s="116" t="s">
        <v>70</v>
      </c>
      <c r="O41" s="107" t="s">
        <v>70</v>
      </c>
    </row>
    <row r="42" spans="2:16" x14ac:dyDescent="0.2">
      <c r="B42" s="120">
        <v>5</v>
      </c>
      <c r="C42" s="121" t="s">
        <v>457</v>
      </c>
      <c r="D42" s="145" t="s">
        <v>415</v>
      </c>
      <c r="E42" s="163">
        <v>42</v>
      </c>
      <c r="F42" s="146" t="s">
        <v>409</v>
      </c>
      <c r="G42" s="111"/>
      <c r="H42" s="111"/>
      <c r="I42" s="111"/>
      <c r="J42" s="111"/>
      <c r="K42" s="111"/>
      <c r="L42" s="111"/>
      <c r="M42" s="111"/>
      <c r="N42" s="116" t="s">
        <v>71</v>
      </c>
      <c r="O42" s="107" t="s">
        <v>71</v>
      </c>
    </row>
    <row r="43" spans="2:16" s="115" customFormat="1" x14ac:dyDescent="0.2">
      <c r="B43" s="120">
        <v>6</v>
      </c>
      <c r="C43" s="121" t="s">
        <v>472</v>
      </c>
      <c r="D43" s="145" t="s">
        <v>415</v>
      </c>
      <c r="E43" s="163">
        <v>57</v>
      </c>
      <c r="F43" s="146" t="s">
        <v>409</v>
      </c>
      <c r="G43" s="111"/>
      <c r="H43" s="111"/>
      <c r="I43" s="111"/>
      <c r="J43" s="111"/>
      <c r="K43" s="111"/>
      <c r="L43" s="111"/>
      <c r="M43" s="111"/>
      <c r="N43" s="116" t="s">
        <v>72</v>
      </c>
      <c r="O43" s="107" t="s">
        <v>72</v>
      </c>
    </row>
    <row r="44" spans="2:16" x14ac:dyDescent="0.2">
      <c r="B44" s="120">
        <v>7</v>
      </c>
      <c r="C44" s="120" t="s">
        <v>458</v>
      </c>
      <c r="D44" s="145" t="s">
        <v>415</v>
      </c>
      <c r="E44" s="163">
        <v>48</v>
      </c>
      <c r="F44" s="146" t="s">
        <v>409</v>
      </c>
      <c r="G44" s="111"/>
      <c r="H44" s="111"/>
      <c r="I44" s="111"/>
      <c r="J44" s="111"/>
      <c r="K44" s="111"/>
      <c r="L44" s="111"/>
      <c r="M44" s="111"/>
      <c r="N44" s="116" t="s">
        <v>73</v>
      </c>
      <c r="O44" s="107" t="s">
        <v>73</v>
      </c>
    </row>
    <row r="45" spans="2:16" s="115" customFormat="1" x14ac:dyDescent="0.2">
      <c r="B45" s="120">
        <v>8</v>
      </c>
      <c r="C45" s="120" t="s">
        <v>473</v>
      </c>
      <c r="D45" s="145" t="s">
        <v>415</v>
      </c>
      <c r="E45" s="163">
        <v>67</v>
      </c>
      <c r="F45" s="146" t="s">
        <v>409</v>
      </c>
      <c r="G45" s="111"/>
      <c r="H45" s="111"/>
      <c r="I45" s="111"/>
      <c r="J45" s="111"/>
      <c r="K45" s="111"/>
      <c r="L45" s="111"/>
      <c r="M45" s="111"/>
      <c r="N45" s="116" t="s">
        <v>74</v>
      </c>
      <c r="O45" s="107" t="s">
        <v>74</v>
      </c>
    </row>
    <row r="46" spans="2:16" x14ac:dyDescent="0.2">
      <c r="B46" s="120">
        <v>9</v>
      </c>
      <c r="C46" s="120" t="s">
        <v>459</v>
      </c>
      <c r="D46" s="127" t="s">
        <v>415</v>
      </c>
      <c r="E46" s="124">
        <v>29</v>
      </c>
      <c r="F46" s="120" t="s">
        <v>409</v>
      </c>
      <c r="G46" s="111"/>
      <c r="H46" s="111"/>
      <c r="I46" s="111"/>
      <c r="J46" s="111"/>
      <c r="K46" s="111"/>
      <c r="L46" s="111"/>
      <c r="M46" s="111"/>
      <c r="N46" s="116" t="s">
        <v>75</v>
      </c>
      <c r="O46" s="107" t="s">
        <v>75</v>
      </c>
    </row>
    <row r="47" spans="2:16" s="115" customFormat="1" x14ac:dyDescent="0.2">
      <c r="B47" s="120">
        <v>10</v>
      </c>
      <c r="C47" s="120"/>
      <c r="D47" s="127"/>
      <c r="E47" s="124"/>
      <c r="F47" s="120"/>
      <c r="G47" s="111"/>
      <c r="H47" s="111"/>
      <c r="I47" s="111"/>
      <c r="J47" s="111"/>
      <c r="K47" s="111"/>
      <c r="L47" s="111"/>
      <c r="M47" s="111"/>
      <c r="N47" s="116" t="s">
        <v>76</v>
      </c>
      <c r="O47" s="107" t="s">
        <v>76</v>
      </c>
    </row>
    <row r="48" spans="2:16" s="115" customFormat="1" x14ac:dyDescent="0.2">
      <c r="B48" s="120">
        <v>11</v>
      </c>
      <c r="C48" s="149" t="s">
        <v>487</v>
      </c>
      <c r="D48" s="145" t="s">
        <v>425</v>
      </c>
      <c r="E48" s="121" t="s">
        <v>423</v>
      </c>
      <c r="F48" s="146" t="s">
        <v>422</v>
      </c>
      <c r="G48" s="111"/>
      <c r="H48" s="111"/>
      <c r="I48" s="111"/>
      <c r="J48" s="111"/>
      <c r="K48" s="111"/>
      <c r="L48" s="111"/>
      <c r="M48" s="111"/>
      <c r="N48" s="116" t="s">
        <v>77</v>
      </c>
      <c r="O48" s="107" t="s">
        <v>77</v>
      </c>
      <c r="P48" s="66"/>
    </row>
    <row r="49" spans="2:16" s="115" customFormat="1" x14ac:dyDescent="0.2">
      <c r="B49" s="120">
        <v>12</v>
      </c>
      <c r="C49" s="120" t="s">
        <v>456</v>
      </c>
      <c r="D49" s="145" t="s">
        <v>415</v>
      </c>
      <c r="E49" s="124">
        <v>33</v>
      </c>
      <c r="F49" s="132" t="s">
        <v>409</v>
      </c>
      <c r="G49" s="111"/>
      <c r="H49" s="111"/>
      <c r="I49" s="111"/>
      <c r="J49" s="111"/>
      <c r="K49" s="111"/>
      <c r="L49" s="111"/>
      <c r="M49" s="111"/>
      <c r="N49" s="116" t="s">
        <v>78</v>
      </c>
      <c r="O49" s="107" t="s">
        <v>78</v>
      </c>
      <c r="P49" s="66"/>
    </row>
    <row r="50" spans="2:16" s="115" customFormat="1" x14ac:dyDescent="0.2">
      <c r="B50" s="120">
        <v>13</v>
      </c>
      <c r="C50" s="120" t="s">
        <v>471</v>
      </c>
      <c r="D50" s="145" t="s">
        <v>415</v>
      </c>
      <c r="E50" s="124">
        <v>45</v>
      </c>
      <c r="F50" s="132" t="s">
        <v>409</v>
      </c>
      <c r="G50" s="111"/>
      <c r="H50" s="111"/>
      <c r="I50" s="111"/>
      <c r="J50" s="111"/>
      <c r="K50" s="111"/>
      <c r="L50" s="111"/>
      <c r="M50" s="111"/>
      <c r="N50" s="116" t="s">
        <v>79</v>
      </c>
      <c r="O50" s="107" t="s">
        <v>79</v>
      </c>
      <c r="P50" s="66"/>
    </row>
    <row r="51" spans="2:16" s="115" customFormat="1" x14ac:dyDescent="0.2">
      <c r="B51" s="120">
        <v>14</v>
      </c>
      <c r="C51" s="121" t="s">
        <v>457</v>
      </c>
      <c r="D51" s="145" t="s">
        <v>415</v>
      </c>
      <c r="E51" s="163">
        <v>42</v>
      </c>
      <c r="F51" s="146" t="s">
        <v>409</v>
      </c>
      <c r="G51" s="111"/>
      <c r="H51" s="111"/>
      <c r="I51" s="111"/>
      <c r="J51" s="111"/>
      <c r="K51" s="111"/>
      <c r="L51" s="111"/>
      <c r="M51" s="111"/>
      <c r="N51" s="116" t="s">
        <v>80</v>
      </c>
      <c r="O51" s="107" t="s">
        <v>80</v>
      </c>
      <c r="P51" s="66"/>
    </row>
    <row r="52" spans="2:16" s="115" customFormat="1" x14ac:dyDescent="0.2">
      <c r="B52" s="120">
        <v>15</v>
      </c>
      <c r="C52" s="121" t="s">
        <v>472</v>
      </c>
      <c r="D52" s="145" t="s">
        <v>415</v>
      </c>
      <c r="E52" s="163">
        <v>57</v>
      </c>
      <c r="F52" s="146" t="s">
        <v>409</v>
      </c>
      <c r="G52" s="111"/>
      <c r="H52" s="111"/>
      <c r="I52" s="111"/>
      <c r="J52" s="111"/>
      <c r="K52" s="111"/>
      <c r="L52" s="111"/>
      <c r="M52" s="111"/>
      <c r="N52" s="116" t="s">
        <v>81</v>
      </c>
      <c r="O52" s="107" t="s">
        <v>81</v>
      </c>
      <c r="P52" s="66"/>
    </row>
    <row r="53" spans="2:16" s="115" customFormat="1" x14ac:dyDescent="0.2">
      <c r="B53" s="120">
        <v>16</v>
      </c>
      <c r="C53" s="120" t="s">
        <v>458</v>
      </c>
      <c r="D53" s="145" t="s">
        <v>415</v>
      </c>
      <c r="E53" s="163">
        <v>48</v>
      </c>
      <c r="F53" s="146" t="s">
        <v>409</v>
      </c>
      <c r="G53" s="111"/>
      <c r="H53" s="111"/>
      <c r="I53" s="111"/>
      <c r="J53" s="111"/>
      <c r="K53" s="111"/>
      <c r="L53" s="111"/>
      <c r="M53" s="111"/>
      <c r="N53" s="116" t="s">
        <v>82</v>
      </c>
      <c r="O53" s="107" t="s">
        <v>82</v>
      </c>
      <c r="P53" s="66"/>
    </row>
    <row r="54" spans="2:16" s="115" customFormat="1" x14ac:dyDescent="0.2">
      <c r="B54" s="120">
        <v>17</v>
      </c>
      <c r="C54" s="120" t="s">
        <v>473</v>
      </c>
      <c r="D54" s="145" t="s">
        <v>415</v>
      </c>
      <c r="E54" s="163">
        <v>67</v>
      </c>
      <c r="F54" s="146" t="s">
        <v>409</v>
      </c>
      <c r="G54" s="111"/>
      <c r="H54" s="111"/>
      <c r="I54" s="111"/>
      <c r="J54" s="111"/>
      <c r="K54" s="111"/>
      <c r="L54" s="111"/>
      <c r="M54" s="111"/>
      <c r="N54" s="116" t="s">
        <v>83</v>
      </c>
      <c r="O54" s="107" t="s">
        <v>83</v>
      </c>
      <c r="P54" s="66"/>
    </row>
    <row r="55" spans="2:16" s="115" customFormat="1" x14ac:dyDescent="0.2">
      <c r="B55" s="120">
        <v>18</v>
      </c>
      <c r="C55" s="120" t="s">
        <v>459</v>
      </c>
      <c r="D55" s="127" t="s">
        <v>415</v>
      </c>
      <c r="E55" s="124">
        <v>29</v>
      </c>
      <c r="F55" s="120" t="s">
        <v>409</v>
      </c>
      <c r="G55" s="111"/>
      <c r="H55" s="111"/>
      <c r="I55" s="111"/>
      <c r="J55" s="111"/>
      <c r="K55" s="111"/>
      <c r="L55" s="111"/>
      <c r="M55" s="111"/>
      <c r="N55" s="116" t="s">
        <v>84</v>
      </c>
      <c r="O55" s="107" t="s">
        <v>84</v>
      </c>
    </row>
    <row r="56" spans="2:16" s="115" customFormat="1" x14ac:dyDescent="0.2">
      <c r="B56" s="120">
        <v>19</v>
      </c>
      <c r="C56" s="120" t="s">
        <v>474</v>
      </c>
      <c r="D56" s="127" t="s">
        <v>415</v>
      </c>
      <c r="E56" s="124">
        <v>21</v>
      </c>
      <c r="F56" s="120" t="s">
        <v>409</v>
      </c>
      <c r="G56" s="111"/>
      <c r="H56" s="111"/>
      <c r="I56" s="111"/>
      <c r="J56" s="111"/>
      <c r="K56" s="111"/>
      <c r="L56" s="111"/>
      <c r="M56" s="111"/>
      <c r="N56" s="116" t="s">
        <v>85</v>
      </c>
      <c r="O56" s="116" t="s">
        <v>85</v>
      </c>
      <c r="P56" s="66"/>
    </row>
    <row r="57" spans="2:16" x14ac:dyDescent="0.2">
      <c r="B57" s="120">
        <v>20</v>
      </c>
      <c r="G57" s="111"/>
      <c r="H57" s="111"/>
      <c r="I57" s="111"/>
      <c r="J57" s="111"/>
      <c r="K57" s="111"/>
      <c r="L57" s="111"/>
      <c r="M57" s="111"/>
      <c r="N57" s="116" t="s">
        <v>86</v>
      </c>
      <c r="O57" s="116" t="s">
        <v>86</v>
      </c>
    </row>
    <row r="58" spans="2:16" x14ac:dyDescent="0.2">
      <c r="B58" s="120">
        <v>21</v>
      </c>
      <c r="C58" s="149" t="s">
        <v>430</v>
      </c>
      <c r="D58" s="145" t="s">
        <v>425</v>
      </c>
      <c r="E58" s="121" t="s">
        <v>423</v>
      </c>
      <c r="F58" s="146" t="s">
        <v>422</v>
      </c>
      <c r="G58" s="111"/>
      <c r="H58" s="111"/>
      <c r="I58" s="111"/>
      <c r="J58" s="111"/>
      <c r="K58" s="111"/>
      <c r="L58" s="111"/>
      <c r="M58" s="111"/>
      <c r="N58" s="116" t="s">
        <v>87</v>
      </c>
      <c r="O58" s="116" t="s">
        <v>87</v>
      </c>
    </row>
    <row r="59" spans="2:16" x14ac:dyDescent="0.2">
      <c r="B59" s="120">
        <v>22</v>
      </c>
      <c r="C59" s="120" t="s">
        <v>460</v>
      </c>
      <c r="D59" s="127" t="s">
        <v>415</v>
      </c>
      <c r="E59" s="124">
        <v>18</v>
      </c>
      <c r="F59" s="146" t="s">
        <v>409</v>
      </c>
      <c r="G59" s="111"/>
      <c r="H59" s="111"/>
      <c r="I59" s="111"/>
      <c r="J59" s="111"/>
      <c r="K59" s="111"/>
      <c r="L59" s="111"/>
      <c r="M59" s="111"/>
      <c r="N59" s="116" t="s">
        <v>88</v>
      </c>
      <c r="O59" s="116" t="s">
        <v>88</v>
      </c>
      <c r="P59" s="115"/>
    </row>
    <row r="60" spans="2:16" x14ac:dyDescent="0.2">
      <c r="B60" s="120">
        <v>23</v>
      </c>
      <c r="C60" s="120" t="s">
        <v>428</v>
      </c>
      <c r="D60" s="145" t="s">
        <v>415</v>
      </c>
      <c r="E60" s="163">
        <v>25</v>
      </c>
      <c r="F60" s="120" t="s">
        <v>409</v>
      </c>
      <c r="G60" s="111"/>
      <c r="H60" s="111"/>
      <c r="I60" s="111"/>
      <c r="J60" s="111"/>
      <c r="K60" s="111"/>
      <c r="L60" s="111"/>
      <c r="M60" s="111"/>
      <c r="N60" s="116" t="s">
        <v>89</v>
      </c>
      <c r="O60" s="116" t="s">
        <v>89</v>
      </c>
      <c r="P60" s="115"/>
    </row>
    <row r="61" spans="2:16" x14ac:dyDescent="0.2">
      <c r="B61" s="120">
        <v>24</v>
      </c>
      <c r="C61" s="120" t="s">
        <v>475</v>
      </c>
      <c r="D61" s="145" t="s">
        <v>415</v>
      </c>
      <c r="E61" s="137">
        <v>27</v>
      </c>
      <c r="F61" s="120" t="s">
        <v>409</v>
      </c>
      <c r="G61" s="111"/>
      <c r="H61" s="111"/>
      <c r="I61" s="111"/>
      <c r="J61" s="111"/>
      <c r="K61" s="111"/>
      <c r="L61" s="111"/>
      <c r="M61" s="111"/>
      <c r="N61" s="116" t="s">
        <v>90</v>
      </c>
      <c r="O61" s="116" t="s">
        <v>90</v>
      </c>
    </row>
    <row r="62" spans="2:16" x14ac:dyDescent="0.2">
      <c r="B62" s="120">
        <v>25</v>
      </c>
      <c r="C62" s="120" t="s">
        <v>427</v>
      </c>
      <c r="D62" s="127" t="s">
        <v>415</v>
      </c>
      <c r="E62" s="124">
        <v>27</v>
      </c>
      <c r="F62" s="146" t="s">
        <v>409</v>
      </c>
      <c r="G62" s="111"/>
      <c r="H62" s="111"/>
      <c r="I62" s="111"/>
      <c r="J62" s="111"/>
      <c r="K62" s="111"/>
      <c r="L62" s="111"/>
      <c r="M62" s="111"/>
      <c r="N62" s="116" t="s">
        <v>91</v>
      </c>
      <c r="O62" s="116" t="s">
        <v>91</v>
      </c>
    </row>
    <row r="63" spans="2:16" x14ac:dyDescent="0.2">
      <c r="B63" s="120">
        <v>26</v>
      </c>
      <c r="C63" s="120" t="s">
        <v>426</v>
      </c>
      <c r="D63" s="145" t="s">
        <v>415</v>
      </c>
      <c r="E63" s="163">
        <v>35</v>
      </c>
      <c r="F63" s="120" t="s">
        <v>409</v>
      </c>
      <c r="G63" s="120"/>
      <c r="H63" s="145"/>
      <c r="I63" s="121"/>
      <c r="J63" s="111"/>
      <c r="K63" s="111"/>
      <c r="L63" s="111"/>
      <c r="M63" s="111"/>
      <c r="N63" s="116" t="s">
        <v>92</v>
      </c>
      <c r="O63" s="116" t="s">
        <v>92</v>
      </c>
    </row>
    <row r="64" spans="2:16" s="115" customFormat="1" x14ac:dyDescent="0.2">
      <c r="B64" s="120">
        <v>27</v>
      </c>
      <c r="C64" s="120" t="s">
        <v>461</v>
      </c>
      <c r="D64" s="127" t="s">
        <v>415</v>
      </c>
      <c r="E64" s="124">
        <v>44</v>
      </c>
      <c r="F64" s="120" t="s">
        <v>409</v>
      </c>
      <c r="G64" s="111"/>
      <c r="H64" s="111"/>
      <c r="I64" s="111"/>
      <c r="J64" s="111"/>
      <c r="K64" s="111"/>
      <c r="L64" s="111"/>
      <c r="M64" s="111"/>
      <c r="N64" s="116" t="s">
        <v>93</v>
      </c>
      <c r="O64" s="116" t="s">
        <v>93</v>
      </c>
    </row>
    <row r="65" spans="2:16" x14ac:dyDescent="0.2">
      <c r="B65" s="120">
        <v>28</v>
      </c>
      <c r="C65" s="120" t="s">
        <v>410</v>
      </c>
      <c r="D65" s="127" t="s">
        <v>415</v>
      </c>
      <c r="E65" s="124">
        <v>1</v>
      </c>
      <c r="F65" s="120" t="s">
        <v>409</v>
      </c>
      <c r="G65" s="111"/>
      <c r="H65" s="111"/>
      <c r="I65" s="111"/>
      <c r="J65" s="111"/>
      <c r="K65" s="111"/>
      <c r="L65" s="111"/>
      <c r="M65" s="111"/>
      <c r="N65" s="116" t="s">
        <v>94</v>
      </c>
      <c r="O65" s="116" t="s">
        <v>94</v>
      </c>
      <c r="P65" s="115"/>
    </row>
    <row r="66" spans="2:16" x14ac:dyDescent="0.2">
      <c r="B66" s="120">
        <v>29</v>
      </c>
      <c r="C66" s="132"/>
      <c r="D66" s="145"/>
      <c r="E66" s="121"/>
      <c r="F66" s="146"/>
      <c r="G66" s="111"/>
      <c r="H66" s="111"/>
      <c r="I66" s="111"/>
      <c r="J66" s="111"/>
      <c r="K66" s="111"/>
      <c r="L66" s="111"/>
      <c r="M66" s="111"/>
      <c r="N66" s="116" t="s">
        <v>95</v>
      </c>
      <c r="O66" s="116" t="s">
        <v>95</v>
      </c>
      <c r="P66" s="115"/>
    </row>
    <row r="67" spans="2:16" x14ac:dyDescent="0.2">
      <c r="B67" s="120">
        <v>30</v>
      </c>
      <c r="C67" s="150" t="s">
        <v>431</v>
      </c>
      <c r="D67" s="145" t="s">
        <v>425</v>
      </c>
      <c r="E67" s="121" t="s">
        <v>423</v>
      </c>
      <c r="F67" s="146" t="s">
        <v>422</v>
      </c>
      <c r="G67" s="111"/>
      <c r="H67" s="111"/>
      <c r="I67" s="111"/>
      <c r="J67" s="111"/>
      <c r="K67" s="111"/>
      <c r="L67" s="111"/>
      <c r="M67" s="111"/>
      <c r="N67" s="116" t="s">
        <v>96</v>
      </c>
      <c r="O67" s="116" t="s">
        <v>96</v>
      </c>
      <c r="P67" s="115"/>
    </row>
    <row r="68" spans="2:16" x14ac:dyDescent="0.2">
      <c r="B68" s="120">
        <v>31</v>
      </c>
      <c r="C68" s="120" t="s">
        <v>446</v>
      </c>
      <c r="D68" s="135" t="s">
        <v>415</v>
      </c>
      <c r="E68" s="137">
        <v>22</v>
      </c>
      <c r="F68" s="132" t="s">
        <v>409</v>
      </c>
      <c r="G68" s="111"/>
      <c r="H68" s="111"/>
      <c r="I68" s="111"/>
      <c r="J68" s="111"/>
      <c r="K68" s="111"/>
      <c r="L68" s="111"/>
      <c r="M68" s="111"/>
      <c r="N68" s="116" t="s">
        <v>97</v>
      </c>
      <c r="O68" s="116" t="s">
        <v>97</v>
      </c>
      <c r="P68" s="115"/>
    </row>
    <row r="69" spans="2:16" s="115" customFormat="1" x14ac:dyDescent="0.2">
      <c r="B69" s="120">
        <v>32</v>
      </c>
      <c r="C69" s="120" t="s">
        <v>451</v>
      </c>
      <c r="D69" s="127" t="s">
        <v>415</v>
      </c>
      <c r="E69" s="124">
        <v>1100</v>
      </c>
      <c r="F69" s="132" t="s">
        <v>409</v>
      </c>
      <c r="G69" s="111"/>
      <c r="H69" s="111"/>
      <c r="I69" s="111"/>
      <c r="J69" s="111"/>
      <c r="K69" s="111"/>
      <c r="L69" s="111"/>
      <c r="M69" s="111"/>
      <c r="N69" s="116" t="s">
        <v>98</v>
      </c>
      <c r="O69" s="116" t="s">
        <v>98</v>
      </c>
    </row>
    <row r="70" spans="2:16" s="115" customFormat="1" x14ac:dyDescent="0.2">
      <c r="B70" s="120">
        <v>33</v>
      </c>
      <c r="C70" s="120" t="s">
        <v>449</v>
      </c>
      <c r="D70" s="135" t="s">
        <v>415</v>
      </c>
      <c r="E70" s="137">
        <v>565</v>
      </c>
      <c r="F70" s="132" t="s">
        <v>450</v>
      </c>
      <c r="G70" s="111"/>
      <c r="H70" s="111"/>
      <c r="I70" s="111"/>
      <c r="J70" s="111"/>
      <c r="K70" s="111"/>
      <c r="L70" s="111"/>
      <c r="M70" s="111"/>
      <c r="N70" s="116" t="s">
        <v>99</v>
      </c>
      <c r="O70" s="116" t="s">
        <v>99</v>
      </c>
    </row>
    <row r="71" spans="2:16" x14ac:dyDescent="0.2">
      <c r="B71" s="120">
        <v>34</v>
      </c>
      <c r="G71" s="111"/>
      <c r="H71" s="111"/>
      <c r="I71" s="111"/>
      <c r="J71" s="111"/>
      <c r="K71" s="111"/>
      <c r="L71" s="111"/>
      <c r="M71" s="111"/>
      <c r="N71" s="116" t="s">
        <v>100</v>
      </c>
      <c r="O71" s="116" t="s">
        <v>100</v>
      </c>
      <c r="P71" s="115"/>
    </row>
    <row r="72" spans="2:16" x14ac:dyDescent="0.2">
      <c r="B72" s="120">
        <v>35</v>
      </c>
      <c r="C72" s="150" t="s">
        <v>455</v>
      </c>
      <c r="D72" s="145" t="s">
        <v>425</v>
      </c>
      <c r="E72" s="121" t="s">
        <v>423</v>
      </c>
      <c r="F72" s="146" t="s">
        <v>422</v>
      </c>
      <c r="G72" s="111"/>
      <c r="H72" s="111"/>
      <c r="I72" s="111"/>
      <c r="J72" s="111"/>
      <c r="K72" s="111"/>
      <c r="L72" s="111"/>
      <c r="M72" s="111"/>
      <c r="N72" s="116" t="s">
        <v>101</v>
      </c>
      <c r="O72" s="116" t="s">
        <v>101</v>
      </c>
    </row>
    <row r="73" spans="2:16" x14ac:dyDescent="0.2">
      <c r="B73" s="120">
        <v>36</v>
      </c>
      <c r="C73" s="120" t="s">
        <v>447</v>
      </c>
      <c r="D73" s="127" t="s">
        <v>415</v>
      </c>
      <c r="E73" s="124">
        <v>10</v>
      </c>
      <c r="F73" s="132" t="s">
        <v>409</v>
      </c>
      <c r="G73" s="111"/>
      <c r="H73" s="111"/>
      <c r="I73" s="111"/>
      <c r="J73" s="111"/>
      <c r="K73" s="111"/>
      <c r="L73" s="111"/>
      <c r="M73" s="111"/>
      <c r="N73" s="116" t="s">
        <v>102</v>
      </c>
      <c r="O73" s="116" t="s">
        <v>102</v>
      </c>
      <c r="P73" s="115"/>
    </row>
    <row r="74" spans="2:16" s="115" customFormat="1" x14ac:dyDescent="0.2">
      <c r="B74" s="120">
        <v>37</v>
      </c>
      <c r="C74" s="120" t="s">
        <v>476</v>
      </c>
      <c r="D74" s="127" t="s">
        <v>415</v>
      </c>
      <c r="E74" s="124">
        <v>27</v>
      </c>
      <c r="F74" s="132" t="s">
        <v>409</v>
      </c>
      <c r="G74" s="111"/>
      <c r="H74" s="111"/>
      <c r="I74" s="111"/>
      <c r="J74" s="111"/>
      <c r="K74" s="111"/>
      <c r="L74" s="111"/>
      <c r="M74" s="111"/>
      <c r="N74" s="116" t="s">
        <v>103</v>
      </c>
      <c r="O74" s="116" t="s">
        <v>103</v>
      </c>
    </row>
    <row r="75" spans="2:16" s="115" customFormat="1" x14ac:dyDescent="0.2">
      <c r="B75" s="120">
        <v>38</v>
      </c>
      <c r="C75" s="120" t="s">
        <v>451</v>
      </c>
      <c r="D75" s="127" t="s">
        <v>415</v>
      </c>
      <c r="E75" s="124">
        <v>1100</v>
      </c>
      <c r="F75" s="132" t="s">
        <v>409</v>
      </c>
      <c r="G75" s="111"/>
      <c r="H75" s="111"/>
      <c r="I75" s="111"/>
      <c r="J75" s="111"/>
      <c r="K75" s="111"/>
      <c r="L75" s="111"/>
      <c r="M75" s="111"/>
      <c r="N75" s="116" t="s">
        <v>104</v>
      </c>
      <c r="O75" s="116" t="s">
        <v>104</v>
      </c>
    </row>
    <row r="76" spans="2:16" s="115" customFormat="1" x14ac:dyDescent="0.2">
      <c r="B76" s="120">
        <v>39</v>
      </c>
      <c r="C76" s="120" t="s">
        <v>449</v>
      </c>
      <c r="D76" s="135" t="s">
        <v>415</v>
      </c>
      <c r="E76" s="137">
        <v>565</v>
      </c>
      <c r="F76" s="132" t="s">
        <v>450</v>
      </c>
      <c r="G76" s="111"/>
      <c r="H76" s="111"/>
      <c r="I76" s="111"/>
      <c r="J76" s="111"/>
      <c r="K76" s="111"/>
      <c r="L76" s="111"/>
      <c r="M76" s="111"/>
      <c r="N76" s="116" t="s">
        <v>105</v>
      </c>
      <c r="O76" s="116" t="s">
        <v>105</v>
      </c>
    </row>
    <row r="77" spans="2:16" s="115" customFormat="1" x14ac:dyDescent="0.2">
      <c r="B77" s="120">
        <v>40</v>
      </c>
      <c r="C77" s="120"/>
      <c r="D77" s="127"/>
      <c r="E77" s="129"/>
      <c r="F77" s="132"/>
      <c r="G77" s="111"/>
      <c r="H77" s="111"/>
      <c r="I77" s="111"/>
      <c r="J77" s="111"/>
      <c r="K77" s="111"/>
      <c r="L77" s="111"/>
      <c r="M77" s="111"/>
      <c r="N77" s="116" t="s">
        <v>106</v>
      </c>
      <c r="O77" s="116" t="s">
        <v>106</v>
      </c>
    </row>
    <row r="78" spans="2:16" s="115" customFormat="1" x14ac:dyDescent="0.2">
      <c r="B78" s="120">
        <v>41</v>
      </c>
      <c r="C78" s="148" t="s">
        <v>448</v>
      </c>
      <c r="D78" s="145" t="s">
        <v>425</v>
      </c>
      <c r="E78" s="121" t="s">
        <v>423</v>
      </c>
      <c r="F78" s="146" t="s">
        <v>422</v>
      </c>
      <c r="G78" s="111"/>
      <c r="H78" s="111"/>
      <c r="I78" s="111"/>
      <c r="J78" s="111"/>
      <c r="K78" s="111"/>
      <c r="L78" s="111"/>
      <c r="M78" s="111"/>
      <c r="N78" s="116" t="s">
        <v>107</v>
      </c>
      <c r="O78" s="116" t="s">
        <v>107</v>
      </c>
    </row>
    <row r="79" spans="2:16" s="115" customFormat="1" x14ac:dyDescent="0.2">
      <c r="B79" s="120">
        <v>42</v>
      </c>
      <c r="C79" s="132" t="s">
        <v>463</v>
      </c>
      <c r="D79" s="127" t="s">
        <v>415</v>
      </c>
      <c r="E79" s="124">
        <v>6</v>
      </c>
      <c r="F79" s="120" t="s">
        <v>409</v>
      </c>
      <c r="G79" s="111"/>
      <c r="H79" s="111"/>
      <c r="I79" s="111"/>
      <c r="J79" s="111"/>
      <c r="K79" s="111"/>
      <c r="L79" s="111"/>
      <c r="M79" s="111"/>
      <c r="N79" s="116" t="s">
        <v>108</v>
      </c>
      <c r="O79" s="116" t="s">
        <v>108</v>
      </c>
    </row>
    <row r="80" spans="2:16" s="115" customFormat="1" x14ac:dyDescent="0.2">
      <c r="B80" s="120">
        <v>43</v>
      </c>
      <c r="C80" s="120" t="s">
        <v>464</v>
      </c>
      <c r="D80" s="127" t="s">
        <v>415</v>
      </c>
      <c r="E80" s="124">
        <v>8</v>
      </c>
      <c r="F80" s="120" t="s">
        <v>409</v>
      </c>
      <c r="G80" s="111"/>
      <c r="H80" s="111"/>
      <c r="I80" s="111"/>
      <c r="J80" s="111"/>
      <c r="K80" s="111"/>
      <c r="L80" s="111"/>
      <c r="M80" s="111"/>
      <c r="N80" s="116" t="s">
        <v>109</v>
      </c>
      <c r="O80" s="116" t="s">
        <v>109</v>
      </c>
    </row>
    <row r="81" spans="2:16" s="115" customFormat="1" x14ac:dyDescent="0.2">
      <c r="B81" s="120">
        <v>44</v>
      </c>
      <c r="C81" s="120" t="s">
        <v>465</v>
      </c>
      <c r="D81" s="127" t="s">
        <v>415</v>
      </c>
      <c r="E81" s="124">
        <v>19</v>
      </c>
      <c r="F81" s="120" t="s">
        <v>409</v>
      </c>
      <c r="G81" s="111"/>
      <c r="H81" s="111"/>
      <c r="I81" s="111"/>
      <c r="J81" s="111"/>
      <c r="K81" s="111"/>
      <c r="L81" s="111"/>
      <c r="M81" s="111"/>
      <c r="N81" s="116" t="s">
        <v>110</v>
      </c>
      <c r="O81" s="116" t="s">
        <v>110</v>
      </c>
    </row>
    <row r="82" spans="2:16" s="115" customFormat="1" x14ac:dyDescent="0.2">
      <c r="B82" s="120">
        <v>45</v>
      </c>
      <c r="C82" s="120" t="s">
        <v>478</v>
      </c>
      <c r="D82" s="127" t="s">
        <v>415</v>
      </c>
      <c r="E82" s="124">
        <v>42</v>
      </c>
      <c r="F82" s="120" t="s">
        <v>409</v>
      </c>
      <c r="G82" s="111"/>
      <c r="H82" s="111"/>
      <c r="I82" s="111"/>
      <c r="J82" s="111"/>
      <c r="K82" s="111"/>
      <c r="L82" s="111"/>
      <c r="M82" s="111"/>
      <c r="N82" s="116" t="s">
        <v>111</v>
      </c>
      <c r="O82" s="116" t="s">
        <v>111</v>
      </c>
    </row>
    <row r="83" spans="2:16" s="115" customFormat="1" x14ac:dyDescent="0.2">
      <c r="B83" s="120">
        <v>46</v>
      </c>
      <c r="C83" s="120" t="s">
        <v>466</v>
      </c>
      <c r="D83" s="127" t="s">
        <v>415</v>
      </c>
      <c r="E83" s="124">
        <v>23</v>
      </c>
      <c r="F83" s="120" t="s">
        <v>409</v>
      </c>
      <c r="G83" s="111"/>
      <c r="H83" s="111"/>
      <c r="I83" s="111"/>
      <c r="J83" s="111"/>
      <c r="K83" s="111"/>
      <c r="L83" s="111"/>
      <c r="M83" s="111"/>
      <c r="N83" s="116" t="s">
        <v>112</v>
      </c>
      <c r="O83" s="116" t="s">
        <v>112</v>
      </c>
    </row>
    <row r="84" spans="2:16" s="115" customFormat="1" x14ac:dyDescent="0.2">
      <c r="B84" s="120">
        <v>47</v>
      </c>
      <c r="C84" s="120" t="s">
        <v>467</v>
      </c>
      <c r="D84" s="127" t="s">
        <v>415</v>
      </c>
      <c r="E84" s="124">
        <v>65</v>
      </c>
      <c r="F84" s="120" t="s">
        <v>409</v>
      </c>
      <c r="G84" s="111"/>
      <c r="H84" s="111"/>
      <c r="I84" s="111"/>
      <c r="J84" s="111"/>
      <c r="K84" s="111"/>
      <c r="L84" s="111"/>
      <c r="M84" s="111"/>
      <c r="N84" s="116" t="s">
        <v>113</v>
      </c>
      <c r="O84" s="116" t="s">
        <v>113</v>
      </c>
    </row>
    <row r="85" spans="2:16" s="115" customFormat="1" x14ac:dyDescent="0.2">
      <c r="B85" s="120">
        <v>48</v>
      </c>
      <c r="C85" s="120" t="s">
        <v>468</v>
      </c>
      <c r="D85" s="127" t="s">
        <v>415</v>
      </c>
      <c r="E85" s="124">
        <v>73</v>
      </c>
      <c r="F85" s="120" t="s">
        <v>409</v>
      </c>
      <c r="G85" s="111"/>
      <c r="H85" s="120"/>
      <c r="I85" s="127"/>
      <c r="J85" s="129"/>
      <c r="K85" s="111"/>
      <c r="L85" s="111"/>
      <c r="M85" s="111"/>
      <c r="N85" s="116" t="s">
        <v>114</v>
      </c>
      <c r="O85" s="116" t="s">
        <v>114</v>
      </c>
    </row>
    <row r="86" spans="2:16" s="115" customFormat="1" x14ac:dyDescent="0.2">
      <c r="B86" s="120">
        <v>49</v>
      </c>
      <c r="C86" s="120" t="s">
        <v>469</v>
      </c>
      <c r="D86" s="127" t="s">
        <v>415</v>
      </c>
      <c r="E86" s="124">
        <v>101</v>
      </c>
      <c r="F86" s="120" t="s">
        <v>409</v>
      </c>
      <c r="G86" s="111"/>
      <c r="H86" s="111"/>
      <c r="I86" s="111"/>
      <c r="J86" s="111"/>
      <c r="K86" s="111"/>
      <c r="L86" s="111"/>
      <c r="M86" s="111"/>
      <c r="N86" s="116" t="s">
        <v>115</v>
      </c>
      <c r="O86" s="116" t="s">
        <v>115</v>
      </c>
    </row>
    <row r="87" spans="2:16" x14ac:dyDescent="0.2">
      <c r="B87" s="120">
        <v>50</v>
      </c>
      <c r="C87" s="120" t="s">
        <v>477</v>
      </c>
      <c r="D87" s="127" t="s">
        <v>415</v>
      </c>
      <c r="E87" s="137">
        <v>131</v>
      </c>
      <c r="F87" s="120" t="s">
        <v>409</v>
      </c>
      <c r="G87" s="111"/>
      <c r="H87" s="111"/>
      <c r="I87" s="111"/>
      <c r="J87" s="111"/>
      <c r="K87" s="111"/>
      <c r="L87" s="111"/>
      <c r="M87" s="111"/>
      <c r="N87" s="116" t="s">
        <v>116</v>
      </c>
      <c r="O87" s="116" t="s">
        <v>116</v>
      </c>
      <c r="P87" s="115"/>
    </row>
    <row r="88" spans="2:16" s="115" customFormat="1" x14ac:dyDescent="0.2">
      <c r="B88" s="120">
        <v>51</v>
      </c>
      <c r="C88" s="120" t="s">
        <v>470</v>
      </c>
      <c r="D88" s="127" t="s">
        <v>415</v>
      </c>
      <c r="E88" s="137">
        <v>171</v>
      </c>
      <c r="F88" s="120" t="s">
        <v>409</v>
      </c>
      <c r="G88" s="111"/>
      <c r="H88" s="111"/>
      <c r="I88" s="111"/>
      <c r="J88" s="111"/>
      <c r="K88" s="111"/>
      <c r="L88" s="111"/>
      <c r="M88" s="111"/>
      <c r="N88" s="116" t="s">
        <v>117</v>
      </c>
      <c r="O88" s="116" t="s">
        <v>117</v>
      </c>
      <c r="P88" s="66"/>
    </row>
    <row r="89" spans="2:16" s="115" customFormat="1" x14ac:dyDescent="0.2">
      <c r="B89" s="120">
        <v>52</v>
      </c>
      <c r="C89" s="120" t="s">
        <v>453</v>
      </c>
      <c r="D89" s="127" t="s">
        <v>415</v>
      </c>
      <c r="E89" s="137">
        <v>19</v>
      </c>
      <c r="F89" s="120" t="s">
        <v>409</v>
      </c>
      <c r="G89" s="111"/>
      <c r="H89" s="111"/>
      <c r="I89" s="111"/>
      <c r="J89" s="111"/>
      <c r="K89" s="111"/>
      <c r="L89" s="111"/>
      <c r="M89" s="111"/>
      <c r="N89" s="116" t="s">
        <v>118</v>
      </c>
      <c r="O89" s="116" t="s">
        <v>118</v>
      </c>
    </row>
    <row r="90" spans="2:16" s="115" customFormat="1" x14ac:dyDescent="0.2">
      <c r="B90" s="120">
        <v>53</v>
      </c>
      <c r="C90" s="120" t="s">
        <v>452</v>
      </c>
      <c r="D90" s="127" t="s">
        <v>415</v>
      </c>
      <c r="E90" s="137">
        <v>23</v>
      </c>
      <c r="F90" s="120" t="s">
        <v>409</v>
      </c>
      <c r="G90" s="111"/>
      <c r="H90" s="111"/>
      <c r="I90" s="111"/>
      <c r="J90" s="111"/>
      <c r="K90" s="111"/>
      <c r="L90" s="111"/>
      <c r="M90" s="111"/>
      <c r="N90" s="116" t="s">
        <v>119</v>
      </c>
      <c r="O90" s="116" t="s">
        <v>119</v>
      </c>
    </row>
    <row r="91" spans="2:16" s="115" customFormat="1" x14ac:dyDescent="0.2">
      <c r="B91" s="120">
        <v>54</v>
      </c>
      <c r="C91" s="120" t="s">
        <v>449</v>
      </c>
      <c r="D91" s="135" t="s">
        <v>415</v>
      </c>
      <c r="E91" s="137">
        <v>565</v>
      </c>
      <c r="F91" s="132" t="s">
        <v>450</v>
      </c>
      <c r="G91" s="111"/>
      <c r="H91" s="111"/>
      <c r="I91" s="111"/>
      <c r="J91" s="111"/>
      <c r="K91" s="111"/>
      <c r="L91" s="111"/>
      <c r="M91" s="111"/>
      <c r="N91" s="116" t="s">
        <v>120</v>
      </c>
      <c r="O91" s="116" t="s">
        <v>120</v>
      </c>
    </row>
    <row r="92" spans="2:16" s="115" customFormat="1" x14ac:dyDescent="0.2">
      <c r="B92" s="120">
        <v>55</v>
      </c>
      <c r="D92" s="116"/>
      <c r="G92" s="111"/>
      <c r="H92" s="111"/>
      <c r="I92" s="111"/>
      <c r="J92" s="111"/>
      <c r="K92" s="111"/>
      <c r="L92" s="111"/>
      <c r="M92" s="111"/>
      <c r="N92" s="116" t="s">
        <v>121</v>
      </c>
      <c r="O92" s="116" t="s">
        <v>121</v>
      </c>
    </row>
    <row r="93" spans="2:16" x14ac:dyDescent="0.2">
      <c r="B93" s="120">
        <v>56</v>
      </c>
      <c r="C93" s="148" t="s">
        <v>454</v>
      </c>
      <c r="D93" s="139" t="s">
        <v>425</v>
      </c>
      <c r="E93" s="147" t="s">
        <v>423</v>
      </c>
      <c r="F93" s="121" t="s">
        <v>422</v>
      </c>
      <c r="G93" s="111"/>
      <c r="H93" s="111"/>
      <c r="I93" s="111"/>
      <c r="J93" s="111"/>
      <c r="K93" s="111"/>
      <c r="L93" s="111"/>
      <c r="M93" s="111"/>
      <c r="N93" s="116" t="s">
        <v>122</v>
      </c>
      <c r="O93" s="116" t="s">
        <v>122</v>
      </c>
      <c r="P93" s="115"/>
    </row>
    <row r="94" spans="2:16" x14ac:dyDescent="0.2">
      <c r="B94" s="120">
        <v>57</v>
      </c>
      <c r="C94" s="120" t="s">
        <v>456</v>
      </c>
      <c r="D94" s="145" t="s">
        <v>415</v>
      </c>
      <c r="E94" s="124">
        <v>33</v>
      </c>
      <c r="F94" s="132" t="s">
        <v>409</v>
      </c>
      <c r="G94" s="111"/>
      <c r="H94" s="111"/>
      <c r="I94" s="111"/>
      <c r="J94" s="111"/>
      <c r="K94" s="111"/>
      <c r="L94" s="111"/>
      <c r="M94" s="111"/>
      <c r="N94" s="116" t="s">
        <v>123</v>
      </c>
      <c r="O94" s="116" t="s">
        <v>123</v>
      </c>
      <c r="P94" s="115"/>
    </row>
    <row r="95" spans="2:16" s="115" customFormat="1" x14ac:dyDescent="0.2">
      <c r="B95" s="120">
        <v>58</v>
      </c>
      <c r="C95" s="120" t="s">
        <v>471</v>
      </c>
      <c r="D95" s="145" t="s">
        <v>415</v>
      </c>
      <c r="E95" s="124">
        <v>45</v>
      </c>
      <c r="F95" s="132" t="s">
        <v>409</v>
      </c>
      <c r="G95" s="111"/>
      <c r="H95" s="111"/>
      <c r="I95" s="111"/>
      <c r="J95" s="111"/>
      <c r="K95" s="111"/>
      <c r="L95" s="111"/>
      <c r="M95" s="111"/>
      <c r="N95" s="116" t="s">
        <v>124</v>
      </c>
      <c r="O95" s="116" t="s">
        <v>124</v>
      </c>
    </row>
    <row r="96" spans="2:16" x14ac:dyDescent="0.2">
      <c r="B96" s="120">
        <v>59</v>
      </c>
      <c r="C96" s="121" t="s">
        <v>457</v>
      </c>
      <c r="D96" s="145" t="s">
        <v>415</v>
      </c>
      <c r="E96" s="163">
        <v>42</v>
      </c>
      <c r="F96" s="146" t="s">
        <v>409</v>
      </c>
      <c r="G96" s="111"/>
      <c r="H96" s="111"/>
      <c r="I96" s="111"/>
      <c r="J96" s="111"/>
      <c r="K96" s="111"/>
      <c r="L96" s="111"/>
      <c r="M96" s="111"/>
      <c r="N96" s="116" t="s">
        <v>125</v>
      </c>
      <c r="O96" s="116" t="s">
        <v>125</v>
      </c>
      <c r="P96" s="115"/>
    </row>
    <row r="97" spans="2:16" s="115" customFormat="1" x14ac:dyDescent="0.2">
      <c r="B97" s="120">
        <v>60</v>
      </c>
      <c r="C97" s="121" t="s">
        <v>472</v>
      </c>
      <c r="D97" s="145" t="s">
        <v>415</v>
      </c>
      <c r="E97" s="163">
        <v>57</v>
      </c>
      <c r="F97" s="146" t="s">
        <v>409</v>
      </c>
      <c r="G97" s="111"/>
      <c r="H97" s="111"/>
      <c r="I97" s="111"/>
      <c r="J97" s="111"/>
      <c r="K97" s="111"/>
      <c r="L97" s="111"/>
      <c r="M97" s="111"/>
      <c r="N97" s="116" t="s">
        <v>126</v>
      </c>
      <c r="O97" s="116" t="s">
        <v>126</v>
      </c>
    </row>
    <row r="98" spans="2:16" x14ac:dyDescent="0.2">
      <c r="B98" s="120">
        <v>61</v>
      </c>
      <c r="C98" s="120" t="s">
        <v>458</v>
      </c>
      <c r="D98" s="145" t="s">
        <v>415</v>
      </c>
      <c r="E98" s="163">
        <v>48</v>
      </c>
      <c r="F98" s="146" t="s">
        <v>409</v>
      </c>
      <c r="G98" s="111"/>
      <c r="H98" s="111"/>
      <c r="I98" s="111"/>
      <c r="J98" s="111"/>
      <c r="K98" s="111"/>
      <c r="L98" s="111"/>
      <c r="M98" s="111"/>
      <c r="N98" s="116" t="s">
        <v>127</v>
      </c>
      <c r="O98" s="116" t="s">
        <v>127</v>
      </c>
      <c r="P98" s="115"/>
    </row>
    <row r="99" spans="2:16" s="115" customFormat="1" x14ac:dyDescent="0.2">
      <c r="B99" s="120">
        <v>62</v>
      </c>
      <c r="C99" s="120" t="s">
        <v>473</v>
      </c>
      <c r="D99" s="145" t="s">
        <v>415</v>
      </c>
      <c r="E99" s="163">
        <v>67</v>
      </c>
      <c r="F99" s="146" t="s">
        <v>409</v>
      </c>
      <c r="G99" s="111"/>
      <c r="H99" s="111"/>
      <c r="I99" s="111"/>
      <c r="J99" s="111"/>
      <c r="K99" s="111"/>
      <c r="L99" s="111"/>
      <c r="M99" s="111"/>
      <c r="N99" s="116" t="s">
        <v>128</v>
      </c>
      <c r="O99" s="116" t="s">
        <v>128</v>
      </c>
    </row>
    <row r="100" spans="2:16" x14ac:dyDescent="0.2">
      <c r="B100" s="120">
        <v>63</v>
      </c>
      <c r="C100" s="120" t="s">
        <v>459</v>
      </c>
      <c r="D100" s="127" t="s">
        <v>415</v>
      </c>
      <c r="E100" s="124">
        <v>29</v>
      </c>
      <c r="F100" s="120" t="s">
        <v>409</v>
      </c>
      <c r="G100" s="111"/>
      <c r="H100" s="111"/>
      <c r="I100" s="111"/>
      <c r="J100" s="111"/>
      <c r="K100" s="111"/>
      <c r="L100" s="111"/>
      <c r="M100" s="111"/>
      <c r="N100" s="116" t="s">
        <v>129</v>
      </c>
      <c r="O100" s="116" t="s">
        <v>129</v>
      </c>
      <c r="P100" s="115"/>
    </row>
    <row r="101" spans="2:16" s="115" customFormat="1" x14ac:dyDescent="0.2">
      <c r="B101" s="120">
        <v>64</v>
      </c>
      <c r="C101" s="120" t="s">
        <v>474</v>
      </c>
      <c r="D101" s="127" t="s">
        <v>415</v>
      </c>
      <c r="E101" s="124">
        <v>21</v>
      </c>
      <c r="F101" s="120" t="s">
        <v>409</v>
      </c>
      <c r="G101" s="111"/>
      <c r="H101" s="111"/>
      <c r="I101" s="111"/>
      <c r="J101" s="111"/>
      <c r="K101" s="111"/>
      <c r="L101" s="111"/>
      <c r="M101" s="111"/>
      <c r="N101" s="116" t="s">
        <v>130</v>
      </c>
      <c r="O101" s="116" t="s">
        <v>130</v>
      </c>
    </row>
    <row r="102" spans="2:16" x14ac:dyDescent="0.2">
      <c r="B102" s="120">
        <v>65</v>
      </c>
      <c r="G102" s="111"/>
      <c r="H102" s="111"/>
      <c r="I102" s="111"/>
      <c r="J102" s="111"/>
      <c r="K102" s="111"/>
      <c r="L102" s="111"/>
      <c r="M102" s="111"/>
      <c r="N102" s="116" t="s">
        <v>131</v>
      </c>
      <c r="O102" s="116" t="s">
        <v>131</v>
      </c>
      <c r="P102" s="115"/>
    </row>
    <row r="103" spans="2:16" x14ac:dyDescent="0.2">
      <c r="B103" s="120">
        <v>66</v>
      </c>
      <c r="C103" s="148" t="s">
        <v>432</v>
      </c>
      <c r="D103" s="139" t="s">
        <v>425</v>
      </c>
      <c r="E103" s="147" t="s">
        <v>423</v>
      </c>
      <c r="F103" s="121" t="s">
        <v>422</v>
      </c>
      <c r="G103" s="111"/>
      <c r="H103" s="111"/>
      <c r="I103" s="111"/>
      <c r="J103" s="111"/>
      <c r="K103" s="111"/>
      <c r="L103" s="111"/>
      <c r="M103" s="111"/>
      <c r="N103" s="116" t="s">
        <v>132</v>
      </c>
      <c r="O103" s="116" t="s">
        <v>132</v>
      </c>
    </row>
    <row r="104" spans="2:16" ht="12.75" customHeight="1" x14ac:dyDescent="0.2">
      <c r="B104" s="120">
        <v>67</v>
      </c>
      <c r="C104" s="132" t="s">
        <v>428</v>
      </c>
      <c r="D104" s="135" t="s">
        <v>420</v>
      </c>
      <c r="E104" s="137">
        <v>25</v>
      </c>
      <c r="F104" s="132" t="s">
        <v>409</v>
      </c>
      <c r="G104" s="111"/>
      <c r="H104" s="111"/>
      <c r="I104" s="111"/>
      <c r="J104" s="111"/>
      <c r="K104" s="111"/>
      <c r="L104" s="111"/>
      <c r="M104" s="111"/>
      <c r="N104" s="116" t="s">
        <v>133</v>
      </c>
      <c r="O104" s="116" t="s">
        <v>133</v>
      </c>
    </row>
    <row r="105" spans="2:16" x14ac:dyDescent="0.2">
      <c r="B105" s="120">
        <v>68</v>
      </c>
      <c r="C105" s="120" t="s">
        <v>475</v>
      </c>
      <c r="D105" s="145" t="s">
        <v>415</v>
      </c>
      <c r="E105" s="137">
        <v>27</v>
      </c>
      <c r="F105" s="120" t="s">
        <v>409</v>
      </c>
      <c r="G105" s="111"/>
      <c r="H105" s="111"/>
      <c r="I105" s="111"/>
      <c r="J105" s="111"/>
      <c r="K105" s="111"/>
      <c r="L105" s="111"/>
      <c r="M105" s="111"/>
      <c r="N105" s="116" t="s">
        <v>134</v>
      </c>
      <c r="O105" s="116" t="s">
        <v>134</v>
      </c>
    </row>
    <row r="106" spans="2:16" x14ac:dyDescent="0.2">
      <c r="B106" s="120">
        <v>69</v>
      </c>
      <c r="C106" s="132" t="s">
        <v>479</v>
      </c>
      <c r="D106" s="135" t="s">
        <v>420</v>
      </c>
      <c r="E106" s="137">
        <v>29</v>
      </c>
      <c r="F106" s="132" t="s">
        <v>409</v>
      </c>
      <c r="G106" s="111"/>
      <c r="H106" s="132"/>
      <c r="I106" s="135"/>
      <c r="J106" s="137"/>
      <c r="K106" s="111"/>
      <c r="L106" s="111"/>
      <c r="M106" s="111"/>
      <c r="N106" s="116" t="s">
        <v>135</v>
      </c>
      <c r="O106" s="116" t="s">
        <v>135</v>
      </c>
    </row>
    <row r="107" spans="2:16" s="115" customFormat="1" x14ac:dyDescent="0.2">
      <c r="B107" s="120">
        <v>70</v>
      </c>
      <c r="C107" s="120" t="s">
        <v>480</v>
      </c>
      <c r="D107" s="145" t="s">
        <v>415</v>
      </c>
      <c r="E107" s="137">
        <v>34</v>
      </c>
      <c r="F107" s="120" t="s">
        <v>409</v>
      </c>
      <c r="G107" s="111"/>
      <c r="H107" s="132"/>
      <c r="I107" s="135"/>
      <c r="J107" s="137"/>
      <c r="K107" s="111"/>
      <c r="L107" s="111"/>
      <c r="M107" s="111"/>
      <c r="N107" s="116" t="s">
        <v>136</v>
      </c>
      <c r="O107" s="116" t="s">
        <v>136</v>
      </c>
      <c r="P107" s="66"/>
    </row>
    <row r="108" spans="2:16" s="115" customFormat="1" x14ac:dyDescent="0.2">
      <c r="B108" s="120">
        <v>71</v>
      </c>
      <c r="C108" s="151" t="s">
        <v>481</v>
      </c>
      <c r="D108" s="135" t="s">
        <v>420</v>
      </c>
      <c r="E108" s="137">
        <v>34</v>
      </c>
      <c r="F108" s="132" t="s">
        <v>409</v>
      </c>
      <c r="G108" s="111"/>
      <c r="H108" s="132"/>
      <c r="I108" s="135"/>
      <c r="J108" s="137"/>
      <c r="K108" s="111"/>
      <c r="L108" s="111"/>
      <c r="M108" s="111"/>
      <c r="N108" s="116" t="s">
        <v>137</v>
      </c>
      <c r="O108" s="116" t="s">
        <v>137</v>
      </c>
    </row>
    <row r="109" spans="2:16" s="115" customFormat="1" x14ac:dyDescent="0.2">
      <c r="B109" s="120">
        <v>72</v>
      </c>
      <c r="C109" s="120" t="s">
        <v>482</v>
      </c>
      <c r="D109" s="145" t="s">
        <v>415</v>
      </c>
      <c r="E109" s="137">
        <v>42</v>
      </c>
      <c r="F109" s="120" t="s">
        <v>409</v>
      </c>
      <c r="G109" s="111"/>
      <c r="H109" s="132"/>
      <c r="I109" s="135"/>
      <c r="J109" s="137"/>
      <c r="K109" s="111"/>
      <c r="L109" s="111"/>
      <c r="M109" s="111"/>
      <c r="N109" s="116" t="s">
        <v>138</v>
      </c>
      <c r="O109" s="116" t="s">
        <v>138</v>
      </c>
    </row>
    <row r="110" spans="2:16" s="115" customFormat="1" x14ac:dyDescent="0.2">
      <c r="B110" s="120">
        <v>73</v>
      </c>
      <c r="C110" s="151" t="s">
        <v>483</v>
      </c>
      <c r="D110" s="135" t="s">
        <v>420</v>
      </c>
      <c r="E110" s="137">
        <v>39</v>
      </c>
      <c r="F110" s="132" t="s">
        <v>409</v>
      </c>
      <c r="G110" s="111"/>
      <c r="H110" s="132"/>
      <c r="I110" s="135"/>
      <c r="J110" s="137"/>
      <c r="K110" s="111"/>
      <c r="L110" s="111"/>
      <c r="M110" s="111"/>
      <c r="N110" s="116" t="s">
        <v>139</v>
      </c>
      <c r="O110" s="116" t="s">
        <v>139</v>
      </c>
    </row>
    <row r="111" spans="2:16" s="115" customFormat="1" x14ac:dyDescent="0.2">
      <c r="B111" s="120">
        <v>74</v>
      </c>
      <c r="C111" s="120" t="s">
        <v>484</v>
      </c>
      <c r="D111" s="145" t="s">
        <v>415</v>
      </c>
      <c r="E111" s="137">
        <v>48</v>
      </c>
      <c r="F111" s="120" t="s">
        <v>409</v>
      </c>
      <c r="G111" s="111"/>
      <c r="H111" s="132"/>
      <c r="I111" s="135"/>
      <c r="J111" s="137"/>
      <c r="K111" s="111"/>
      <c r="L111" s="111"/>
      <c r="M111" s="111"/>
      <c r="N111" s="116" t="s">
        <v>140</v>
      </c>
      <c r="O111" s="116" t="s">
        <v>140</v>
      </c>
    </row>
    <row r="112" spans="2:16" ht="12.75" customHeight="1" x14ac:dyDescent="0.2">
      <c r="B112" s="120">
        <v>75</v>
      </c>
      <c r="G112" s="111"/>
      <c r="H112" s="111"/>
      <c r="I112" s="111"/>
      <c r="J112" s="111"/>
      <c r="K112" s="111"/>
      <c r="L112" s="111"/>
      <c r="M112" s="111"/>
      <c r="N112" s="116" t="s">
        <v>141</v>
      </c>
      <c r="O112" s="116" t="s">
        <v>141</v>
      </c>
      <c r="P112" s="115"/>
    </row>
    <row r="113" spans="2:16" x14ac:dyDescent="0.2">
      <c r="B113" s="120">
        <v>76</v>
      </c>
      <c r="C113" s="148" t="s">
        <v>500</v>
      </c>
      <c r="D113" s="139" t="s">
        <v>425</v>
      </c>
      <c r="E113" s="163" t="s">
        <v>423</v>
      </c>
      <c r="F113" s="121" t="s">
        <v>422</v>
      </c>
      <c r="G113" s="111"/>
      <c r="H113" s="111"/>
      <c r="I113" s="111"/>
      <c r="J113" s="111"/>
      <c r="K113" s="111"/>
      <c r="L113" s="111"/>
      <c r="M113" s="111"/>
      <c r="N113" s="116" t="s">
        <v>142</v>
      </c>
      <c r="O113" s="116" t="s">
        <v>142</v>
      </c>
      <c r="P113" s="115"/>
    </row>
    <row r="114" spans="2:16" s="115" customFormat="1" x14ac:dyDescent="0.2">
      <c r="B114" s="120">
        <v>77</v>
      </c>
      <c r="C114" s="120" t="s">
        <v>462</v>
      </c>
      <c r="D114" s="135" t="s">
        <v>434</v>
      </c>
      <c r="E114" s="164">
        <v>16</v>
      </c>
      <c r="F114" s="132" t="s">
        <v>409</v>
      </c>
      <c r="G114" s="111"/>
      <c r="H114" s="111"/>
      <c r="I114" s="111"/>
      <c r="J114" s="111"/>
      <c r="K114" s="111"/>
      <c r="L114" s="111"/>
      <c r="M114" s="111"/>
      <c r="N114" s="116" t="s">
        <v>143</v>
      </c>
      <c r="O114" s="116" t="s">
        <v>143</v>
      </c>
    </row>
    <row r="115" spans="2:16" x14ac:dyDescent="0.2">
      <c r="B115" s="120">
        <v>78</v>
      </c>
      <c r="C115" s="132" t="s">
        <v>437</v>
      </c>
      <c r="D115" s="135" t="s">
        <v>434</v>
      </c>
      <c r="E115" s="137">
        <v>20</v>
      </c>
      <c r="F115" s="120" t="s">
        <v>409</v>
      </c>
      <c r="G115" s="111"/>
      <c r="H115" s="111"/>
      <c r="I115" s="111"/>
      <c r="J115" s="111"/>
      <c r="K115" s="111"/>
      <c r="L115" s="111"/>
      <c r="M115" s="111"/>
      <c r="N115" s="116" t="s">
        <v>144</v>
      </c>
      <c r="O115" s="116" t="s">
        <v>144</v>
      </c>
      <c r="P115" s="115"/>
    </row>
    <row r="116" spans="2:16" x14ac:dyDescent="0.2">
      <c r="B116" s="120">
        <v>79</v>
      </c>
      <c r="C116" s="132" t="s">
        <v>436</v>
      </c>
      <c r="D116" s="135" t="s">
        <v>434</v>
      </c>
      <c r="E116" s="137">
        <v>21</v>
      </c>
      <c r="F116" s="120" t="s">
        <v>409</v>
      </c>
      <c r="G116" s="111"/>
      <c r="H116" s="111"/>
      <c r="I116" s="111"/>
      <c r="J116" s="111"/>
      <c r="K116" s="111"/>
      <c r="L116" s="111"/>
      <c r="M116" s="111"/>
      <c r="N116" s="116" t="s">
        <v>145</v>
      </c>
      <c r="O116" s="116" t="s">
        <v>145</v>
      </c>
      <c r="P116" s="115"/>
    </row>
    <row r="117" spans="2:16" x14ac:dyDescent="0.2">
      <c r="B117" s="120">
        <v>80</v>
      </c>
      <c r="C117" s="132" t="s">
        <v>435</v>
      </c>
      <c r="D117" s="135" t="s">
        <v>434</v>
      </c>
      <c r="E117" s="137">
        <v>23</v>
      </c>
      <c r="F117" s="120" t="s">
        <v>409</v>
      </c>
      <c r="G117" s="111"/>
      <c r="H117" s="111"/>
      <c r="I117" s="111"/>
      <c r="J117" s="111"/>
      <c r="K117" s="111"/>
      <c r="L117" s="111"/>
      <c r="M117" s="111"/>
      <c r="N117" s="116" t="s">
        <v>146</v>
      </c>
      <c r="O117" s="116" t="s">
        <v>146</v>
      </c>
      <c r="P117" s="115"/>
    </row>
    <row r="118" spans="2:16" x14ac:dyDescent="0.2">
      <c r="B118" s="120">
        <v>81</v>
      </c>
      <c r="C118" s="132" t="s">
        <v>433</v>
      </c>
      <c r="D118" s="135" t="s">
        <v>434</v>
      </c>
      <c r="E118" s="137">
        <v>27</v>
      </c>
      <c r="F118" s="120" t="s">
        <v>409</v>
      </c>
      <c r="G118" s="111"/>
      <c r="H118" s="111"/>
      <c r="I118" s="111"/>
      <c r="J118" s="111"/>
      <c r="K118" s="111"/>
      <c r="L118" s="111"/>
      <c r="M118" s="111"/>
      <c r="N118" s="116" t="s">
        <v>147</v>
      </c>
      <c r="O118" s="116" t="s">
        <v>147</v>
      </c>
      <c r="P118" s="115"/>
    </row>
    <row r="119" spans="2:16" s="115" customFormat="1" x14ac:dyDescent="0.2">
      <c r="B119" s="120">
        <v>82</v>
      </c>
      <c r="C119" s="132"/>
      <c r="D119" s="135"/>
      <c r="E119" s="137"/>
      <c r="F119" s="120"/>
      <c r="G119" s="111"/>
      <c r="H119" s="111"/>
      <c r="I119" s="111"/>
      <c r="J119" s="111"/>
      <c r="K119" s="111"/>
      <c r="L119" s="111"/>
      <c r="M119" s="111"/>
      <c r="N119" s="116" t="s">
        <v>150</v>
      </c>
      <c r="O119" s="116" t="s">
        <v>150</v>
      </c>
    </row>
    <row r="120" spans="2:16" s="115" customFormat="1" x14ac:dyDescent="0.2">
      <c r="B120" s="120">
        <v>83</v>
      </c>
      <c r="C120" s="149" t="s">
        <v>418</v>
      </c>
      <c r="D120" s="139" t="s">
        <v>425</v>
      </c>
      <c r="E120" s="163" t="s">
        <v>423</v>
      </c>
      <c r="F120" s="121" t="s">
        <v>422</v>
      </c>
      <c r="G120" s="111"/>
      <c r="H120" s="111"/>
      <c r="I120" s="111"/>
      <c r="J120" s="111"/>
      <c r="K120" s="111"/>
      <c r="L120" s="111"/>
      <c r="M120" s="111"/>
      <c r="N120" s="116" t="s">
        <v>151</v>
      </c>
      <c r="O120" s="116" t="s">
        <v>151</v>
      </c>
    </row>
    <row r="121" spans="2:16" s="115" customFormat="1" x14ac:dyDescent="0.2">
      <c r="B121" s="120">
        <v>84</v>
      </c>
      <c r="C121" s="120" t="s">
        <v>488</v>
      </c>
      <c r="D121" s="127" t="s">
        <v>416</v>
      </c>
      <c r="E121" s="167">
        <v>172</v>
      </c>
      <c r="F121" s="120" t="s">
        <v>411</v>
      </c>
      <c r="G121" s="111"/>
      <c r="H121" s="111"/>
      <c r="I121" s="111"/>
      <c r="J121" s="111"/>
      <c r="K121" s="111"/>
      <c r="L121" s="111"/>
      <c r="M121" s="111"/>
      <c r="N121" s="116" t="s">
        <v>152</v>
      </c>
      <c r="O121" s="116" t="s">
        <v>152</v>
      </c>
    </row>
    <row r="122" spans="2:16" s="115" customFormat="1" x14ac:dyDescent="0.2">
      <c r="B122" s="120">
        <v>85</v>
      </c>
      <c r="C122" s="120" t="s">
        <v>489</v>
      </c>
      <c r="D122" s="145" t="s">
        <v>416</v>
      </c>
      <c r="E122" s="165">
        <v>237</v>
      </c>
      <c r="F122" s="120" t="s">
        <v>411</v>
      </c>
      <c r="G122" s="111"/>
      <c r="H122" s="111"/>
      <c r="I122" s="111"/>
      <c r="J122" s="111"/>
      <c r="K122" s="111"/>
      <c r="L122" s="111"/>
      <c r="M122" s="111"/>
      <c r="N122" s="116" t="s">
        <v>153</v>
      </c>
      <c r="O122" s="116" t="s">
        <v>153</v>
      </c>
    </row>
    <row r="123" spans="2:16" s="115" customFormat="1" x14ac:dyDescent="0.2">
      <c r="B123" s="120">
        <v>86</v>
      </c>
      <c r="C123" s="120" t="s">
        <v>490</v>
      </c>
      <c r="D123" s="145" t="s">
        <v>416</v>
      </c>
      <c r="E123" s="165">
        <v>316</v>
      </c>
      <c r="F123" s="120" t="s">
        <v>411</v>
      </c>
      <c r="G123" s="111"/>
      <c r="H123" s="111"/>
      <c r="I123" s="111"/>
      <c r="J123" s="111"/>
      <c r="K123" s="111"/>
      <c r="L123" s="111"/>
      <c r="M123" s="111"/>
      <c r="N123" s="116" t="s">
        <v>154</v>
      </c>
      <c r="O123" s="116" t="s">
        <v>154</v>
      </c>
    </row>
    <row r="124" spans="2:16" s="115" customFormat="1" x14ac:dyDescent="0.2">
      <c r="B124" s="120">
        <v>87</v>
      </c>
      <c r="C124" s="120" t="s">
        <v>491</v>
      </c>
      <c r="D124" s="127" t="s">
        <v>416</v>
      </c>
      <c r="E124" s="167">
        <v>202</v>
      </c>
      <c r="F124" s="120" t="s">
        <v>411</v>
      </c>
      <c r="G124" s="111"/>
      <c r="H124" s="111"/>
      <c r="I124" s="111"/>
      <c r="J124" s="111"/>
      <c r="K124" s="111"/>
      <c r="L124" s="111"/>
      <c r="M124" s="111"/>
      <c r="N124" s="116" t="s">
        <v>155</v>
      </c>
      <c r="O124" s="116" t="s">
        <v>155</v>
      </c>
    </row>
    <row r="125" spans="2:16" s="115" customFormat="1" x14ac:dyDescent="0.2">
      <c r="B125" s="120">
        <v>88</v>
      </c>
      <c r="C125" s="120" t="s">
        <v>492</v>
      </c>
      <c r="D125" s="145" t="s">
        <v>416</v>
      </c>
      <c r="E125" s="165">
        <v>279</v>
      </c>
      <c r="F125" s="120" t="s">
        <v>411</v>
      </c>
      <c r="G125" s="111"/>
      <c r="H125" s="111"/>
      <c r="I125" s="111"/>
      <c r="J125" s="111"/>
      <c r="K125" s="111"/>
      <c r="L125" s="111"/>
      <c r="M125" s="111"/>
      <c r="N125" s="116" t="s">
        <v>156</v>
      </c>
      <c r="O125" s="116" t="s">
        <v>156</v>
      </c>
    </row>
    <row r="126" spans="2:16" s="115" customFormat="1" x14ac:dyDescent="0.2">
      <c r="B126" s="120">
        <v>89</v>
      </c>
      <c r="C126" s="120" t="s">
        <v>493</v>
      </c>
      <c r="D126" s="145" t="s">
        <v>416</v>
      </c>
      <c r="E126" s="165">
        <v>371</v>
      </c>
      <c r="F126" s="120" t="s">
        <v>411</v>
      </c>
      <c r="G126" s="111"/>
      <c r="H126" s="111"/>
      <c r="I126" s="111"/>
      <c r="J126" s="111"/>
      <c r="K126" s="111"/>
      <c r="L126" s="111"/>
      <c r="M126" s="111"/>
      <c r="N126" s="116" t="s">
        <v>157</v>
      </c>
      <c r="O126" s="116" t="s">
        <v>157</v>
      </c>
    </row>
    <row r="127" spans="2:16" s="115" customFormat="1" x14ac:dyDescent="0.2">
      <c r="B127" s="120">
        <v>90</v>
      </c>
      <c r="C127" s="120" t="s">
        <v>494</v>
      </c>
      <c r="D127" s="135" t="s">
        <v>417</v>
      </c>
      <c r="E127" s="166">
        <v>146</v>
      </c>
      <c r="F127" s="120" t="s">
        <v>411</v>
      </c>
      <c r="G127" s="111"/>
      <c r="H127" s="111"/>
      <c r="I127" s="111"/>
      <c r="J127" s="111"/>
      <c r="K127" s="111"/>
      <c r="L127" s="111"/>
      <c r="M127" s="111"/>
      <c r="N127" s="116" t="s">
        <v>158</v>
      </c>
      <c r="O127" s="116" t="s">
        <v>158</v>
      </c>
    </row>
    <row r="128" spans="2:16" s="115" customFormat="1" x14ac:dyDescent="0.2">
      <c r="B128" s="120">
        <v>91</v>
      </c>
      <c r="C128" s="120" t="s">
        <v>497</v>
      </c>
      <c r="D128" s="135" t="s">
        <v>417</v>
      </c>
      <c r="E128" s="165">
        <v>199</v>
      </c>
      <c r="F128" s="120" t="s">
        <v>411</v>
      </c>
      <c r="G128" s="111"/>
      <c r="H128" s="111"/>
      <c r="I128" s="111"/>
      <c r="J128" s="111"/>
      <c r="K128" s="111"/>
      <c r="L128" s="111"/>
      <c r="M128" s="111"/>
      <c r="N128" s="116" t="s">
        <v>159</v>
      </c>
      <c r="O128" s="116" t="s">
        <v>159</v>
      </c>
    </row>
    <row r="129" spans="2:16" s="115" customFormat="1" x14ac:dyDescent="0.2">
      <c r="B129" s="120">
        <v>92</v>
      </c>
      <c r="C129" s="120" t="s">
        <v>495</v>
      </c>
      <c r="D129" s="145" t="s">
        <v>417</v>
      </c>
      <c r="E129" s="165">
        <v>264</v>
      </c>
      <c r="F129" s="120" t="s">
        <v>411</v>
      </c>
      <c r="G129" s="111"/>
      <c r="H129" s="111"/>
      <c r="I129" s="111"/>
      <c r="J129" s="111"/>
      <c r="K129" s="111"/>
      <c r="L129" s="111"/>
      <c r="M129" s="111"/>
      <c r="N129" s="116" t="s">
        <v>160</v>
      </c>
      <c r="O129" s="116" t="s">
        <v>160</v>
      </c>
    </row>
    <row r="130" spans="2:16" s="115" customFormat="1" x14ac:dyDescent="0.2">
      <c r="B130" s="120">
        <v>93</v>
      </c>
      <c r="C130" s="120" t="s">
        <v>496</v>
      </c>
      <c r="D130" s="135" t="s">
        <v>417</v>
      </c>
      <c r="E130" s="166">
        <v>172</v>
      </c>
      <c r="F130" s="120" t="s">
        <v>411</v>
      </c>
      <c r="G130" s="111"/>
      <c r="H130" s="111"/>
      <c r="I130" s="111"/>
      <c r="J130" s="111"/>
      <c r="K130" s="111"/>
      <c r="L130" s="111"/>
      <c r="M130" s="111"/>
      <c r="N130" s="116" t="s">
        <v>161</v>
      </c>
      <c r="O130" s="116" t="s">
        <v>161</v>
      </c>
    </row>
    <row r="131" spans="2:16" s="115" customFormat="1" x14ac:dyDescent="0.2">
      <c r="B131" s="120">
        <v>94</v>
      </c>
      <c r="C131" s="120" t="s">
        <v>499</v>
      </c>
      <c r="D131" s="135" t="s">
        <v>417</v>
      </c>
      <c r="E131" s="165">
        <v>234</v>
      </c>
      <c r="F131" s="120" t="s">
        <v>411</v>
      </c>
      <c r="G131" s="111"/>
      <c r="H131" s="111"/>
      <c r="I131" s="111"/>
      <c r="J131" s="111"/>
      <c r="K131" s="111"/>
      <c r="L131" s="111"/>
      <c r="M131" s="111"/>
      <c r="N131" s="116" t="s">
        <v>162</v>
      </c>
      <c r="O131" s="116" t="s">
        <v>162</v>
      </c>
    </row>
    <row r="132" spans="2:16" s="115" customFormat="1" x14ac:dyDescent="0.2">
      <c r="B132" s="120">
        <v>95</v>
      </c>
      <c r="C132" s="120" t="s">
        <v>498</v>
      </c>
      <c r="D132" s="145" t="s">
        <v>417</v>
      </c>
      <c r="E132" s="165">
        <v>311</v>
      </c>
      <c r="F132" s="120" t="s">
        <v>411</v>
      </c>
      <c r="G132" s="111"/>
      <c r="H132" s="111"/>
      <c r="I132" s="111"/>
      <c r="J132" s="111"/>
      <c r="K132" s="111"/>
      <c r="L132" s="111"/>
      <c r="M132" s="111"/>
      <c r="N132" s="116" t="s">
        <v>163</v>
      </c>
      <c r="O132" s="116" t="s">
        <v>163</v>
      </c>
    </row>
    <row r="133" spans="2:16" s="115" customFormat="1" x14ac:dyDescent="0.2">
      <c r="B133" s="120"/>
      <c r="C133" s="132"/>
      <c r="D133" s="135"/>
      <c r="E133" s="137"/>
      <c r="F133" s="120"/>
      <c r="G133" s="111"/>
      <c r="H133" s="111"/>
      <c r="I133" s="111"/>
      <c r="J133" s="111"/>
      <c r="K133" s="111"/>
      <c r="L133" s="111"/>
      <c r="M133" s="111"/>
      <c r="N133" s="116" t="s">
        <v>164</v>
      </c>
      <c r="O133" s="116" t="s">
        <v>164</v>
      </c>
    </row>
    <row r="134" spans="2:16" x14ac:dyDescent="0.2">
      <c r="B134" s="120">
        <v>1</v>
      </c>
      <c r="C134" s="120" t="s">
        <v>11</v>
      </c>
      <c r="D134" s="143" t="s">
        <v>14</v>
      </c>
      <c r="E134" s="121" t="s">
        <v>14</v>
      </c>
      <c r="F134" s="122" t="s">
        <v>14</v>
      </c>
      <c r="G134" s="111"/>
      <c r="H134" s="111"/>
      <c r="I134" s="111"/>
      <c r="J134" s="111"/>
      <c r="K134" s="111"/>
      <c r="L134" s="111"/>
      <c r="M134" s="111"/>
      <c r="N134" s="116" t="s">
        <v>165</v>
      </c>
      <c r="O134" s="116" t="s">
        <v>165</v>
      </c>
      <c r="P134" s="115"/>
    </row>
    <row r="135" spans="2:16" x14ac:dyDescent="0.2">
      <c r="B135" s="120">
        <v>2</v>
      </c>
      <c r="C135" s="149" t="s">
        <v>438</v>
      </c>
      <c r="E135" s="66" t="s">
        <v>14</v>
      </c>
      <c r="F135" s="66" t="s">
        <v>14</v>
      </c>
      <c r="G135" s="111"/>
      <c r="H135" s="111"/>
      <c r="I135" s="111"/>
      <c r="J135" s="111"/>
      <c r="K135" s="111"/>
      <c r="L135" s="111"/>
      <c r="M135" s="111"/>
      <c r="N135" s="116" t="s">
        <v>166</v>
      </c>
      <c r="O135" s="116" t="s">
        <v>166</v>
      </c>
      <c r="P135" s="115"/>
    </row>
    <row r="136" spans="2:16" x14ac:dyDescent="0.2">
      <c r="B136" s="120">
        <v>3</v>
      </c>
      <c r="C136" s="120" t="s">
        <v>439</v>
      </c>
      <c r="D136" s="145" t="s">
        <v>416</v>
      </c>
      <c r="E136" s="165">
        <v>0</v>
      </c>
      <c r="F136" s="132" t="s">
        <v>408</v>
      </c>
      <c r="G136" s="111"/>
      <c r="H136" s="111"/>
      <c r="I136" s="111"/>
      <c r="J136" s="111"/>
      <c r="K136" s="111"/>
      <c r="L136" s="111"/>
      <c r="M136" s="111"/>
      <c r="N136" s="116" t="s">
        <v>167</v>
      </c>
      <c r="O136" s="116" t="s">
        <v>167</v>
      </c>
      <c r="P136" s="115"/>
    </row>
    <row r="137" spans="2:16" s="115" customFormat="1" x14ac:dyDescent="0.2">
      <c r="B137" s="120">
        <v>4</v>
      </c>
      <c r="C137" s="120" t="s">
        <v>445</v>
      </c>
      <c r="D137" s="145" t="s">
        <v>417</v>
      </c>
      <c r="E137" s="165">
        <v>0</v>
      </c>
      <c r="F137" s="132" t="s">
        <v>408</v>
      </c>
      <c r="G137" s="111"/>
      <c r="H137" s="111"/>
      <c r="I137" s="111"/>
      <c r="J137" s="111"/>
      <c r="K137" s="111"/>
      <c r="L137" s="111"/>
      <c r="M137" s="111"/>
      <c r="N137" s="116" t="s">
        <v>168</v>
      </c>
      <c r="O137" s="116" t="s">
        <v>168</v>
      </c>
    </row>
    <row r="138" spans="2:16" s="115" customFormat="1" x14ac:dyDescent="0.2">
      <c r="B138" s="120">
        <v>5</v>
      </c>
      <c r="C138" s="120"/>
      <c r="D138" s="145"/>
      <c r="E138" s="165"/>
      <c r="F138" s="132"/>
      <c r="G138" s="111"/>
      <c r="H138" s="111"/>
      <c r="I138" s="111"/>
      <c r="J138" s="111"/>
      <c r="K138" s="111"/>
      <c r="L138" s="111"/>
      <c r="M138" s="111"/>
      <c r="N138" s="116" t="s">
        <v>169</v>
      </c>
      <c r="O138" s="116" t="s">
        <v>169</v>
      </c>
    </row>
    <row r="139" spans="2:16" s="115" customFormat="1" x14ac:dyDescent="0.2">
      <c r="B139" s="120">
        <v>6</v>
      </c>
      <c r="C139" s="149" t="s">
        <v>485</v>
      </c>
      <c r="D139" s="116"/>
      <c r="E139" s="115" t="s">
        <v>14</v>
      </c>
      <c r="F139" s="115" t="s">
        <v>14</v>
      </c>
      <c r="G139" s="111"/>
      <c r="H139" s="111"/>
      <c r="I139" s="111"/>
      <c r="J139" s="111"/>
      <c r="K139" s="111"/>
      <c r="L139" s="111"/>
      <c r="M139" s="111"/>
      <c r="N139" s="116" t="s">
        <v>170</v>
      </c>
      <c r="O139" s="116" t="s">
        <v>170</v>
      </c>
    </row>
    <row r="140" spans="2:16" s="115" customFormat="1" x14ac:dyDescent="0.2">
      <c r="B140" s="120">
        <v>7</v>
      </c>
      <c r="C140" s="120" t="s">
        <v>486</v>
      </c>
      <c r="D140" s="145" t="s">
        <v>416</v>
      </c>
      <c r="E140" s="165">
        <v>0</v>
      </c>
      <c r="F140" s="132" t="s">
        <v>408</v>
      </c>
      <c r="G140" s="111"/>
      <c r="H140" s="111"/>
      <c r="I140" s="111"/>
      <c r="J140" s="111"/>
      <c r="K140" s="111"/>
      <c r="L140" s="111"/>
      <c r="M140" s="111"/>
      <c r="N140" s="116" t="s">
        <v>171</v>
      </c>
      <c r="O140" s="116" t="s">
        <v>171</v>
      </c>
    </row>
    <row r="141" spans="2:16" x14ac:dyDescent="0.2">
      <c r="B141" s="120">
        <v>8</v>
      </c>
      <c r="C141" s="132"/>
      <c r="D141" s="145"/>
      <c r="E141" s="166"/>
      <c r="F141" s="132"/>
      <c r="G141" s="111"/>
      <c r="H141" s="111"/>
      <c r="I141" s="111"/>
      <c r="J141" s="111"/>
      <c r="K141" s="111"/>
      <c r="L141" s="111"/>
      <c r="M141" s="111"/>
      <c r="N141" s="116" t="s">
        <v>172</v>
      </c>
      <c r="O141" s="116" t="s">
        <v>172</v>
      </c>
      <c r="P141" s="115"/>
    </row>
    <row r="142" spans="2:16" x14ac:dyDescent="0.2">
      <c r="B142" s="120">
        <v>9</v>
      </c>
      <c r="C142" s="149" t="s">
        <v>440</v>
      </c>
      <c r="E142" s="166" t="s">
        <v>14</v>
      </c>
      <c r="F142" s="66" t="s">
        <v>14</v>
      </c>
      <c r="G142" s="111"/>
      <c r="H142" s="111"/>
      <c r="I142" s="111"/>
      <c r="J142" s="111"/>
      <c r="K142" s="111"/>
      <c r="L142" s="111"/>
      <c r="M142" s="111"/>
      <c r="N142" s="116" t="s">
        <v>173</v>
      </c>
      <c r="O142" s="116" t="s">
        <v>173</v>
      </c>
      <c r="P142" s="115"/>
    </row>
    <row r="143" spans="2:16" x14ac:dyDescent="0.2">
      <c r="B143" s="120">
        <v>10</v>
      </c>
      <c r="C143" s="120" t="s">
        <v>442</v>
      </c>
      <c r="D143" s="127" t="s">
        <v>416</v>
      </c>
      <c r="E143" s="167">
        <v>0</v>
      </c>
      <c r="F143" s="120" t="s">
        <v>408</v>
      </c>
      <c r="G143" s="111"/>
      <c r="H143" s="111"/>
      <c r="I143" s="111"/>
      <c r="J143" s="111"/>
      <c r="K143" s="111"/>
      <c r="L143" s="111"/>
      <c r="M143" s="111"/>
      <c r="N143" s="116" t="s">
        <v>174</v>
      </c>
      <c r="O143" s="116" t="s">
        <v>174</v>
      </c>
      <c r="P143" s="115"/>
    </row>
    <row r="144" spans="2:16" s="115" customFormat="1" x14ac:dyDescent="0.2">
      <c r="B144" s="120">
        <v>11</v>
      </c>
      <c r="C144" s="120" t="s">
        <v>445</v>
      </c>
      <c r="D144" s="145" t="s">
        <v>417</v>
      </c>
      <c r="E144" s="165">
        <v>0</v>
      </c>
      <c r="F144" s="132" t="s">
        <v>408</v>
      </c>
      <c r="G144" s="111"/>
      <c r="H144" s="111"/>
      <c r="I144" s="111"/>
      <c r="J144" s="111"/>
      <c r="K144" s="111"/>
      <c r="L144" s="111"/>
      <c r="M144" s="111"/>
      <c r="N144" s="116" t="s">
        <v>175</v>
      </c>
      <c r="O144" s="116" t="s">
        <v>175</v>
      </c>
    </row>
    <row r="145" spans="2:16" x14ac:dyDescent="0.2">
      <c r="B145" s="120">
        <v>12</v>
      </c>
      <c r="E145" s="166"/>
      <c r="G145" s="111"/>
      <c r="H145" s="111"/>
      <c r="I145" s="111"/>
      <c r="J145" s="111"/>
      <c r="K145" s="111"/>
      <c r="L145" s="111"/>
      <c r="M145" s="111"/>
      <c r="N145" s="116" t="s">
        <v>176</v>
      </c>
      <c r="O145" s="116" t="s">
        <v>176</v>
      </c>
      <c r="P145" s="115"/>
    </row>
    <row r="146" spans="2:16" x14ac:dyDescent="0.2">
      <c r="B146" s="120">
        <v>13</v>
      </c>
      <c r="C146" s="149" t="s">
        <v>418</v>
      </c>
      <c r="E146" s="166" t="s">
        <v>14</v>
      </c>
      <c r="F146" s="66" t="s">
        <v>14</v>
      </c>
      <c r="G146" s="111"/>
      <c r="H146" s="111"/>
      <c r="I146" s="111"/>
      <c r="J146" s="111"/>
      <c r="K146" s="111"/>
      <c r="L146" s="111"/>
      <c r="M146" s="111"/>
      <c r="N146" s="116" t="s">
        <v>177</v>
      </c>
      <c r="O146" s="116" t="s">
        <v>177</v>
      </c>
    </row>
    <row r="147" spans="2:16" x14ac:dyDescent="0.2">
      <c r="B147" s="120">
        <v>14</v>
      </c>
      <c r="C147" s="120" t="s">
        <v>443</v>
      </c>
      <c r="D147" s="139" t="s">
        <v>419</v>
      </c>
      <c r="E147" s="165">
        <v>0</v>
      </c>
      <c r="F147" s="121" t="s">
        <v>408</v>
      </c>
      <c r="G147" s="111"/>
      <c r="H147" s="111"/>
      <c r="I147" s="111"/>
      <c r="J147" s="111"/>
      <c r="K147" s="111"/>
      <c r="L147" s="111"/>
      <c r="M147" s="111"/>
      <c r="N147" s="116" t="s">
        <v>178</v>
      </c>
      <c r="O147" s="116" t="s">
        <v>178</v>
      </c>
    </row>
    <row r="148" spans="2:16" x14ac:dyDescent="0.2">
      <c r="B148" s="120">
        <v>15</v>
      </c>
      <c r="D148" s="66"/>
      <c r="G148" s="111"/>
      <c r="H148" s="111"/>
      <c r="I148" s="111"/>
      <c r="J148" s="111"/>
      <c r="K148" s="111"/>
      <c r="L148" s="111"/>
      <c r="M148" s="111"/>
      <c r="N148" s="116" t="s">
        <v>179</v>
      </c>
      <c r="O148" s="116" t="s">
        <v>179</v>
      </c>
    </row>
    <row r="149" spans="2:16" s="115" customFormat="1" x14ac:dyDescent="0.2">
      <c r="B149" s="120">
        <v>16</v>
      </c>
      <c r="C149" s="148" t="s">
        <v>444</v>
      </c>
      <c r="D149" s="116"/>
      <c r="E149" s="166" t="s">
        <v>14</v>
      </c>
      <c r="F149" s="115" t="s">
        <v>14</v>
      </c>
      <c r="G149" s="111"/>
      <c r="H149" s="111"/>
      <c r="I149" s="111"/>
      <c r="J149" s="111"/>
      <c r="K149" s="111"/>
      <c r="L149" s="111"/>
      <c r="M149" s="111"/>
      <c r="N149" s="116" t="s">
        <v>180</v>
      </c>
      <c r="O149" s="116" t="s">
        <v>180</v>
      </c>
    </row>
    <row r="150" spans="2:16" x14ac:dyDescent="0.2">
      <c r="B150" s="120">
        <v>17</v>
      </c>
      <c r="C150" s="120" t="s">
        <v>443</v>
      </c>
      <c r="D150" s="139" t="s">
        <v>419</v>
      </c>
      <c r="E150" s="165">
        <v>0</v>
      </c>
      <c r="F150" s="121" t="s">
        <v>408</v>
      </c>
      <c r="G150" s="111"/>
      <c r="H150" s="111"/>
      <c r="I150" s="111"/>
      <c r="J150" s="111"/>
      <c r="K150" s="111"/>
      <c r="L150" s="111"/>
      <c r="M150" s="111"/>
      <c r="N150" s="116" t="s">
        <v>181</v>
      </c>
      <c r="O150" s="116" t="s">
        <v>181</v>
      </c>
    </row>
    <row r="151" spans="2:16" s="115" customFormat="1" x14ac:dyDescent="0.2">
      <c r="B151" s="120">
        <v>18</v>
      </c>
      <c r="C151" s="120" t="s">
        <v>442</v>
      </c>
      <c r="D151" s="127" t="s">
        <v>416</v>
      </c>
      <c r="E151" s="165">
        <v>0</v>
      </c>
      <c r="F151" s="120" t="s">
        <v>408</v>
      </c>
      <c r="G151" s="111"/>
      <c r="H151" s="111"/>
      <c r="I151" s="111"/>
      <c r="J151" s="111"/>
      <c r="K151" s="111"/>
      <c r="L151" s="111"/>
      <c r="M151" s="111"/>
      <c r="N151" s="116" t="s">
        <v>182</v>
      </c>
      <c r="O151" s="116" t="s">
        <v>182</v>
      </c>
    </row>
    <row r="152" spans="2:16" s="115" customFormat="1" x14ac:dyDescent="0.2">
      <c r="B152" s="120">
        <v>19</v>
      </c>
      <c r="C152" s="120" t="s">
        <v>445</v>
      </c>
      <c r="D152" s="145" t="s">
        <v>417</v>
      </c>
      <c r="E152" s="165">
        <v>0</v>
      </c>
      <c r="F152" s="146" t="s">
        <v>408</v>
      </c>
      <c r="G152" s="111"/>
      <c r="H152" s="111"/>
      <c r="I152" s="111"/>
      <c r="J152" s="111"/>
      <c r="K152" s="111"/>
      <c r="L152" s="111"/>
      <c r="M152" s="111"/>
      <c r="N152" s="116" t="s">
        <v>183</v>
      </c>
      <c r="O152" s="116" t="s">
        <v>183</v>
      </c>
    </row>
    <row r="153" spans="2:16" s="115" customFormat="1" x14ac:dyDescent="0.2">
      <c r="B153" s="120">
        <v>20</v>
      </c>
      <c r="C153" s="120"/>
      <c r="D153" s="145"/>
      <c r="E153" s="165"/>
      <c r="F153" s="120"/>
      <c r="G153" s="111"/>
      <c r="H153" s="111"/>
      <c r="I153" s="111"/>
      <c r="J153" s="111"/>
      <c r="K153" s="111"/>
      <c r="L153" s="111"/>
      <c r="M153" s="111"/>
      <c r="N153" s="116" t="s">
        <v>185</v>
      </c>
      <c r="O153" s="116" t="s">
        <v>185</v>
      </c>
    </row>
    <row r="154" spans="2:16" x14ac:dyDescent="0.2">
      <c r="B154" s="120">
        <v>21</v>
      </c>
      <c r="C154" s="148" t="s">
        <v>441</v>
      </c>
      <c r="E154" s="166" t="s">
        <v>14</v>
      </c>
      <c r="F154" s="66" t="s">
        <v>14</v>
      </c>
      <c r="G154" s="111"/>
      <c r="H154" s="111"/>
      <c r="I154" s="111"/>
      <c r="J154" s="111"/>
      <c r="K154" s="111"/>
      <c r="L154" s="111"/>
      <c r="M154" s="111"/>
      <c r="N154" s="116" t="s">
        <v>186</v>
      </c>
      <c r="O154" s="116" t="s">
        <v>186</v>
      </c>
    </row>
    <row r="155" spans="2:16" x14ac:dyDescent="0.2">
      <c r="B155" s="120">
        <v>22</v>
      </c>
      <c r="C155" s="120" t="s">
        <v>443</v>
      </c>
      <c r="D155" s="67" t="s">
        <v>419</v>
      </c>
      <c r="E155" s="165">
        <v>0</v>
      </c>
      <c r="F155" s="121" t="s">
        <v>408</v>
      </c>
      <c r="G155" s="111"/>
      <c r="H155" s="111"/>
      <c r="I155" s="111"/>
      <c r="J155" s="111"/>
      <c r="K155" s="111"/>
      <c r="L155" s="111"/>
      <c r="M155" s="111"/>
      <c r="N155" s="116" t="s">
        <v>187</v>
      </c>
      <c r="O155" s="116" t="s">
        <v>187</v>
      </c>
    </row>
    <row r="156" spans="2:16" x14ac:dyDescent="0.2">
      <c r="B156" s="120"/>
      <c r="D156" s="66"/>
      <c r="G156" s="111"/>
      <c r="H156" s="111"/>
      <c r="I156" s="111"/>
      <c r="J156" s="111"/>
      <c r="K156" s="111"/>
      <c r="L156" s="111"/>
      <c r="M156" s="111"/>
      <c r="N156" s="116" t="s">
        <v>188</v>
      </c>
      <c r="O156" s="116" t="s">
        <v>188</v>
      </c>
    </row>
    <row r="157" spans="2:16" s="115" customFormat="1" x14ac:dyDescent="0.2">
      <c r="B157" s="120"/>
      <c r="G157" s="111"/>
      <c r="H157" s="111"/>
      <c r="I157" s="111"/>
      <c r="J157" s="111"/>
      <c r="K157" s="111"/>
      <c r="L157" s="111"/>
      <c r="M157" s="111"/>
      <c r="N157" s="116" t="s">
        <v>189</v>
      </c>
      <c r="O157" s="116" t="s">
        <v>189</v>
      </c>
    </row>
    <row r="158" spans="2:16" s="115" customFormat="1" x14ac:dyDescent="0.2">
      <c r="B158" s="120"/>
      <c r="G158" s="111"/>
      <c r="H158" s="111"/>
      <c r="I158" s="111"/>
      <c r="J158" s="111"/>
      <c r="K158" s="111"/>
      <c r="L158" s="111"/>
      <c r="M158" s="111"/>
      <c r="N158" s="116" t="s">
        <v>190</v>
      </c>
      <c r="O158" s="116" t="s">
        <v>190</v>
      </c>
    </row>
    <row r="159" spans="2:16" x14ac:dyDescent="0.2">
      <c r="N159" s="116" t="s">
        <v>191</v>
      </c>
      <c r="O159" s="116" t="s">
        <v>191</v>
      </c>
    </row>
    <row r="160" spans="2:16" x14ac:dyDescent="0.2">
      <c r="N160" s="116" t="s">
        <v>192</v>
      </c>
      <c r="O160" s="116" t="s">
        <v>192</v>
      </c>
    </row>
    <row r="161" spans="14:15" x14ac:dyDescent="0.2">
      <c r="N161" s="116" t="s">
        <v>193</v>
      </c>
      <c r="O161" s="116" t="s">
        <v>193</v>
      </c>
    </row>
    <row r="162" spans="14:15" x14ac:dyDescent="0.2">
      <c r="N162" s="116" t="s">
        <v>194</v>
      </c>
      <c r="O162" s="116" t="s">
        <v>194</v>
      </c>
    </row>
    <row r="163" spans="14:15" x14ac:dyDescent="0.2">
      <c r="N163" s="116" t="s">
        <v>195</v>
      </c>
      <c r="O163" s="116" t="s">
        <v>195</v>
      </c>
    </row>
    <row r="164" spans="14:15" x14ac:dyDescent="0.2">
      <c r="N164" s="116" t="s">
        <v>196</v>
      </c>
      <c r="O164" s="116" t="s">
        <v>196</v>
      </c>
    </row>
    <row r="165" spans="14:15" x14ac:dyDescent="0.2">
      <c r="N165" s="116" t="s">
        <v>197</v>
      </c>
      <c r="O165" s="116" t="s">
        <v>197</v>
      </c>
    </row>
    <row r="166" spans="14:15" x14ac:dyDescent="0.2">
      <c r="N166" s="116" t="s">
        <v>198</v>
      </c>
      <c r="O166" s="116" t="s">
        <v>198</v>
      </c>
    </row>
    <row r="167" spans="14:15" x14ac:dyDescent="0.2">
      <c r="N167" s="116" t="s">
        <v>199</v>
      </c>
      <c r="O167" s="116" t="s">
        <v>199</v>
      </c>
    </row>
    <row r="168" spans="14:15" x14ac:dyDescent="0.2">
      <c r="N168" s="116" t="s">
        <v>200</v>
      </c>
      <c r="O168" s="116" t="s">
        <v>200</v>
      </c>
    </row>
    <row r="169" spans="14:15" x14ac:dyDescent="0.2">
      <c r="N169" s="116" t="s">
        <v>201</v>
      </c>
      <c r="O169" s="116" t="s">
        <v>201</v>
      </c>
    </row>
    <row r="170" spans="14:15" x14ac:dyDescent="0.2">
      <c r="N170" s="116" t="s">
        <v>202</v>
      </c>
      <c r="O170" s="116" t="s">
        <v>202</v>
      </c>
    </row>
    <row r="171" spans="14:15" x14ac:dyDescent="0.2">
      <c r="N171" s="116" t="s">
        <v>203</v>
      </c>
      <c r="O171" s="116" t="s">
        <v>203</v>
      </c>
    </row>
    <row r="172" spans="14:15" x14ac:dyDescent="0.2">
      <c r="N172" s="116" t="s">
        <v>204</v>
      </c>
      <c r="O172" s="116" t="s">
        <v>204</v>
      </c>
    </row>
    <row r="173" spans="14:15" x14ac:dyDescent="0.2">
      <c r="N173" s="116" t="s">
        <v>205</v>
      </c>
      <c r="O173" s="116" t="s">
        <v>205</v>
      </c>
    </row>
    <row r="174" spans="14:15" x14ac:dyDescent="0.2">
      <c r="N174" s="116" t="s">
        <v>206</v>
      </c>
      <c r="O174" s="116" t="s">
        <v>206</v>
      </c>
    </row>
    <row r="175" spans="14:15" x14ac:dyDescent="0.2">
      <c r="N175" s="116" t="s">
        <v>207</v>
      </c>
      <c r="O175" s="116" t="s">
        <v>207</v>
      </c>
    </row>
    <row r="176" spans="14:15" x14ac:dyDescent="0.2">
      <c r="N176" s="116" t="s">
        <v>208</v>
      </c>
      <c r="O176" s="116" t="s">
        <v>208</v>
      </c>
    </row>
    <row r="177" spans="14:15" x14ac:dyDescent="0.2">
      <c r="N177" s="116" t="s">
        <v>209</v>
      </c>
      <c r="O177" s="116" t="s">
        <v>209</v>
      </c>
    </row>
    <row r="178" spans="14:15" x14ac:dyDescent="0.2">
      <c r="N178" s="116" t="s">
        <v>210</v>
      </c>
      <c r="O178" s="116" t="s">
        <v>210</v>
      </c>
    </row>
    <row r="179" spans="14:15" x14ac:dyDescent="0.2">
      <c r="N179" s="116" t="s">
        <v>211</v>
      </c>
      <c r="O179" s="116" t="s">
        <v>211</v>
      </c>
    </row>
    <row r="180" spans="14:15" x14ac:dyDescent="0.2">
      <c r="N180" s="116" t="s">
        <v>212</v>
      </c>
      <c r="O180" s="116" t="s">
        <v>212</v>
      </c>
    </row>
    <row r="181" spans="14:15" x14ac:dyDescent="0.2">
      <c r="N181" s="116" t="s">
        <v>213</v>
      </c>
      <c r="O181" s="116" t="s">
        <v>213</v>
      </c>
    </row>
    <row r="182" spans="14:15" x14ac:dyDescent="0.2">
      <c r="N182" s="116" t="s">
        <v>214</v>
      </c>
      <c r="O182" s="116" t="s">
        <v>214</v>
      </c>
    </row>
    <row r="183" spans="14:15" x14ac:dyDescent="0.2">
      <c r="N183" s="116" t="s">
        <v>215</v>
      </c>
      <c r="O183" s="116" t="s">
        <v>215</v>
      </c>
    </row>
    <row r="184" spans="14:15" x14ac:dyDescent="0.2">
      <c r="N184" s="116" t="s">
        <v>216</v>
      </c>
      <c r="O184" s="116" t="s">
        <v>216</v>
      </c>
    </row>
    <row r="185" spans="14:15" x14ac:dyDescent="0.2">
      <c r="N185" s="116" t="s">
        <v>217</v>
      </c>
      <c r="O185" s="116" t="s">
        <v>217</v>
      </c>
    </row>
    <row r="186" spans="14:15" x14ac:dyDescent="0.2">
      <c r="N186" s="116" t="s">
        <v>218</v>
      </c>
      <c r="O186" s="116" t="s">
        <v>218</v>
      </c>
    </row>
    <row r="187" spans="14:15" x14ac:dyDescent="0.2">
      <c r="N187" s="116" t="s">
        <v>219</v>
      </c>
      <c r="O187" s="116" t="s">
        <v>219</v>
      </c>
    </row>
    <row r="188" spans="14:15" x14ac:dyDescent="0.2">
      <c r="N188" s="116" t="s">
        <v>220</v>
      </c>
      <c r="O188" s="116" t="s">
        <v>220</v>
      </c>
    </row>
    <row r="189" spans="14:15" x14ac:dyDescent="0.2">
      <c r="N189" s="116" t="s">
        <v>221</v>
      </c>
      <c r="O189" s="116" t="s">
        <v>221</v>
      </c>
    </row>
    <row r="190" spans="14:15" x14ac:dyDescent="0.2">
      <c r="N190" s="116" t="s">
        <v>222</v>
      </c>
      <c r="O190" s="116" t="s">
        <v>222</v>
      </c>
    </row>
    <row r="191" spans="14:15" x14ac:dyDescent="0.2">
      <c r="N191" s="116" t="s">
        <v>223</v>
      </c>
      <c r="O191" s="116" t="s">
        <v>223</v>
      </c>
    </row>
    <row r="192" spans="14:15" x14ac:dyDescent="0.2">
      <c r="N192" s="116" t="s">
        <v>224</v>
      </c>
      <c r="O192" s="116" t="s">
        <v>224</v>
      </c>
    </row>
    <row r="193" spans="14:15" x14ac:dyDescent="0.2">
      <c r="N193" s="116" t="s">
        <v>225</v>
      </c>
      <c r="O193" s="116" t="s">
        <v>225</v>
      </c>
    </row>
    <row r="194" spans="14:15" x14ac:dyDescent="0.2">
      <c r="N194" s="116" t="s">
        <v>226</v>
      </c>
      <c r="O194" s="116" t="s">
        <v>226</v>
      </c>
    </row>
    <row r="195" spans="14:15" x14ac:dyDescent="0.2">
      <c r="N195" s="116" t="s">
        <v>227</v>
      </c>
      <c r="O195" s="116" t="s">
        <v>227</v>
      </c>
    </row>
    <row r="196" spans="14:15" x14ac:dyDescent="0.2">
      <c r="N196" s="116" t="s">
        <v>228</v>
      </c>
      <c r="O196" s="116" t="s">
        <v>228</v>
      </c>
    </row>
    <row r="197" spans="14:15" x14ac:dyDescent="0.2">
      <c r="N197" s="116" t="s">
        <v>229</v>
      </c>
      <c r="O197" s="116" t="s">
        <v>229</v>
      </c>
    </row>
    <row r="198" spans="14:15" x14ac:dyDescent="0.2">
      <c r="N198" s="116" t="s">
        <v>230</v>
      </c>
      <c r="O198" s="116" t="s">
        <v>230</v>
      </c>
    </row>
    <row r="199" spans="14:15" x14ac:dyDescent="0.2">
      <c r="N199" s="116" t="s">
        <v>231</v>
      </c>
      <c r="O199" s="116" t="s">
        <v>231</v>
      </c>
    </row>
    <row r="200" spans="14:15" x14ac:dyDescent="0.2">
      <c r="N200" s="116" t="s">
        <v>232</v>
      </c>
      <c r="O200" s="116" t="s">
        <v>232</v>
      </c>
    </row>
    <row r="201" spans="14:15" x14ac:dyDescent="0.2">
      <c r="N201" s="116" t="s">
        <v>233</v>
      </c>
      <c r="O201" s="116" t="s">
        <v>233</v>
      </c>
    </row>
    <row r="202" spans="14:15" x14ac:dyDescent="0.2">
      <c r="N202" s="116" t="s">
        <v>234</v>
      </c>
      <c r="O202" s="116" t="s">
        <v>234</v>
      </c>
    </row>
    <row r="203" spans="14:15" x14ac:dyDescent="0.2">
      <c r="N203" s="116" t="s">
        <v>235</v>
      </c>
      <c r="O203" s="116" t="s">
        <v>235</v>
      </c>
    </row>
    <row r="204" spans="14:15" x14ac:dyDescent="0.2">
      <c r="N204" s="116" t="s">
        <v>236</v>
      </c>
      <c r="O204" s="116" t="s">
        <v>236</v>
      </c>
    </row>
    <row r="205" spans="14:15" x14ac:dyDescent="0.2">
      <c r="N205" s="116" t="s">
        <v>237</v>
      </c>
      <c r="O205" s="116" t="s">
        <v>237</v>
      </c>
    </row>
    <row r="206" spans="14:15" x14ac:dyDescent="0.2">
      <c r="N206" s="116" t="s">
        <v>238</v>
      </c>
      <c r="O206" s="116" t="s">
        <v>238</v>
      </c>
    </row>
    <row r="207" spans="14:15" x14ac:dyDescent="0.2">
      <c r="N207" s="116" t="s">
        <v>239</v>
      </c>
      <c r="O207" s="116" t="s">
        <v>239</v>
      </c>
    </row>
    <row r="208" spans="14:15" x14ac:dyDescent="0.2">
      <c r="N208" s="116" t="s">
        <v>240</v>
      </c>
      <c r="O208" s="116" t="s">
        <v>240</v>
      </c>
    </row>
    <row r="209" spans="14:15" x14ac:dyDescent="0.2">
      <c r="N209" s="116" t="s">
        <v>241</v>
      </c>
      <c r="O209" s="116" t="s">
        <v>241</v>
      </c>
    </row>
    <row r="210" spans="14:15" x14ac:dyDescent="0.2">
      <c r="N210" s="116" t="s">
        <v>242</v>
      </c>
      <c r="O210" s="116" t="s">
        <v>242</v>
      </c>
    </row>
    <row r="211" spans="14:15" x14ac:dyDescent="0.2">
      <c r="N211" s="116" t="s">
        <v>243</v>
      </c>
      <c r="O211" s="116" t="s">
        <v>243</v>
      </c>
    </row>
    <row r="212" spans="14:15" x14ac:dyDescent="0.2">
      <c r="N212" s="116" t="s">
        <v>244</v>
      </c>
      <c r="O212" s="116" t="s">
        <v>244</v>
      </c>
    </row>
    <row r="213" spans="14:15" x14ac:dyDescent="0.2">
      <c r="N213" s="116" t="s">
        <v>245</v>
      </c>
      <c r="O213" s="116" t="s">
        <v>245</v>
      </c>
    </row>
    <row r="214" spans="14:15" x14ac:dyDescent="0.2">
      <c r="N214" s="116" t="s">
        <v>246</v>
      </c>
      <c r="O214" s="116" t="s">
        <v>246</v>
      </c>
    </row>
    <row r="215" spans="14:15" x14ac:dyDescent="0.2">
      <c r="N215" s="116" t="s">
        <v>247</v>
      </c>
      <c r="O215" s="116" t="s">
        <v>247</v>
      </c>
    </row>
    <row r="216" spans="14:15" x14ac:dyDescent="0.2">
      <c r="N216" s="116" t="s">
        <v>248</v>
      </c>
      <c r="O216" s="116" t="s">
        <v>248</v>
      </c>
    </row>
    <row r="217" spans="14:15" x14ac:dyDescent="0.2">
      <c r="N217" s="116" t="s">
        <v>249</v>
      </c>
      <c r="O217" s="116" t="s">
        <v>249</v>
      </c>
    </row>
    <row r="218" spans="14:15" x14ac:dyDescent="0.2">
      <c r="N218" s="116" t="s">
        <v>250</v>
      </c>
      <c r="O218" s="116" t="s">
        <v>250</v>
      </c>
    </row>
    <row r="219" spans="14:15" x14ac:dyDescent="0.2">
      <c r="N219" s="116" t="s">
        <v>251</v>
      </c>
      <c r="O219" s="116" t="s">
        <v>251</v>
      </c>
    </row>
    <row r="220" spans="14:15" x14ac:dyDescent="0.2">
      <c r="N220" s="116" t="s">
        <v>252</v>
      </c>
      <c r="O220" s="116" t="s">
        <v>252</v>
      </c>
    </row>
    <row r="221" spans="14:15" x14ac:dyDescent="0.2">
      <c r="N221" s="116" t="s">
        <v>253</v>
      </c>
      <c r="O221" s="116" t="s">
        <v>253</v>
      </c>
    </row>
    <row r="222" spans="14:15" x14ac:dyDescent="0.2">
      <c r="N222" s="116" t="s">
        <v>254</v>
      </c>
      <c r="O222" s="116" t="s">
        <v>254</v>
      </c>
    </row>
    <row r="223" spans="14:15" x14ac:dyDescent="0.2">
      <c r="N223" s="116" t="s">
        <v>255</v>
      </c>
      <c r="O223" s="116" t="s">
        <v>255</v>
      </c>
    </row>
    <row r="224" spans="14:15" x14ac:dyDescent="0.2">
      <c r="N224" s="116" t="s">
        <v>256</v>
      </c>
      <c r="O224" s="116" t="s">
        <v>256</v>
      </c>
    </row>
    <row r="225" spans="14:15" x14ac:dyDescent="0.2">
      <c r="N225" s="116" t="s">
        <v>257</v>
      </c>
      <c r="O225" s="116" t="s">
        <v>257</v>
      </c>
    </row>
    <row r="226" spans="14:15" x14ac:dyDescent="0.2">
      <c r="N226" s="116" t="s">
        <v>258</v>
      </c>
      <c r="O226" s="116" t="s">
        <v>258</v>
      </c>
    </row>
    <row r="227" spans="14:15" x14ac:dyDescent="0.2">
      <c r="N227" s="116" t="s">
        <v>259</v>
      </c>
      <c r="O227" s="116" t="s">
        <v>259</v>
      </c>
    </row>
    <row r="228" spans="14:15" x14ac:dyDescent="0.2">
      <c r="N228" s="116" t="s">
        <v>260</v>
      </c>
      <c r="O228" s="116" t="s">
        <v>260</v>
      </c>
    </row>
    <row r="229" spans="14:15" x14ac:dyDescent="0.2">
      <c r="N229" s="116" t="s">
        <v>261</v>
      </c>
      <c r="O229" s="116" t="s">
        <v>261</v>
      </c>
    </row>
    <row r="230" spans="14:15" x14ac:dyDescent="0.2">
      <c r="N230" s="116" t="s">
        <v>262</v>
      </c>
      <c r="O230" s="116" t="s">
        <v>262</v>
      </c>
    </row>
    <row r="231" spans="14:15" x14ac:dyDescent="0.2">
      <c r="N231" s="116" t="s">
        <v>263</v>
      </c>
      <c r="O231" s="116" t="s">
        <v>263</v>
      </c>
    </row>
    <row r="232" spans="14:15" x14ac:dyDescent="0.2">
      <c r="N232" s="116" t="s">
        <v>264</v>
      </c>
      <c r="O232" s="116" t="s">
        <v>264</v>
      </c>
    </row>
    <row r="233" spans="14:15" x14ac:dyDescent="0.2">
      <c r="N233" s="116" t="s">
        <v>265</v>
      </c>
      <c r="O233" s="116" t="s">
        <v>265</v>
      </c>
    </row>
    <row r="234" spans="14:15" x14ac:dyDescent="0.2">
      <c r="N234" s="116" t="s">
        <v>266</v>
      </c>
      <c r="O234" s="116" t="s">
        <v>266</v>
      </c>
    </row>
    <row r="235" spans="14:15" x14ac:dyDescent="0.2">
      <c r="N235" s="116" t="s">
        <v>267</v>
      </c>
      <c r="O235" s="116" t="s">
        <v>267</v>
      </c>
    </row>
    <row r="236" spans="14:15" x14ac:dyDescent="0.2">
      <c r="N236" s="116" t="s">
        <v>268</v>
      </c>
      <c r="O236" s="116" t="s">
        <v>268</v>
      </c>
    </row>
    <row r="237" spans="14:15" x14ac:dyDescent="0.2">
      <c r="N237" s="116" t="s">
        <v>269</v>
      </c>
      <c r="O237" s="116" t="s">
        <v>269</v>
      </c>
    </row>
    <row r="238" spans="14:15" x14ac:dyDescent="0.2">
      <c r="N238" s="116" t="s">
        <v>270</v>
      </c>
      <c r="O238" s="116" t="s">
        <v>270</v>
      </c>
    </row>
    <row r="239" spans="14:15" x14ac:dyDescent="0.2">
      <c r="N239" s="116" t="s">
        <v>271</v>
      </c>
      <c r="O239" s="116" t="s">
        <v>271</v>
      </c>
    </row>
    <row r="240" spans="14:15" x14ac:dyDescent="0.2">
      <c r="N240" s="116" t="s">
        <v>272</v>
      </c>
      <c r="O240" s="116" t="s">
        <v>272</v>
      </c>
    </row>
    <row r="241" spans="14:15" x14ac:dyDescent="0.2">
      <c r="N241" s="116" t="s">
        <v>273</v>
      </c>
      <c r="O241" s="116" t="s">
        <v>273</v>
      </c>
    </row>
    <row r="242" spans="14:15" x14ac:dyDescent="0.2">
      <c r="N242" s="116" t="s">
        <v>274</v>
      </c>
      <c r="O242" s="116" t="s">
        <v>274</v>
      </c>
    </row>
    <row r="243" spans="14:15" x14ac:dyDescent="0.2">
      <c r="N243" s="116" t="s">
        <v>275</v>
      </c>
      <c r="O243" s="116" t="s">
        <v>275</v>
      </c>
    </row>
    <row r="244" spans="14:15" x14ac:dyDescent="0.2">
      <c r="N244" s="116" t="s">
        <v>276</v>
      </c>
      <c r="O244" s="116" t="s">
        <v>276</v>
      </c>
    </row>
    <row r="245" spans="14:15" x14ac:dyDescent="0.2">
      <c r="N245" s="116" t="s">
        <v>277</v>
      </c>
      <c r="O245" s="116" t="s">
        <v>277</v>
      </c>
    </row>
    <row r="246" spans="14:15" x14ac:dyDescent="0.2">
      <c r="N246" s="116" t="s">
        <v>278</v>
      </c>
      <c r="O246" s="116" t="s">
        <v>278</v>
      </c>
    </row>
    <row r="247" spans="14:15" x14ac:dyDescent="0.2">
      <c r="N247" s="116" t="s">
        <v>279</v>
      </c>
      <c r="O247" s="116" t="s">
        <v>279</v>
      </c>
    </row>
    <row r="248" spans="14:15" x14ac:dyDescent="0.2">
      <c r="N248" s="116" t="s">
        <v>280</v>
      </c>
      <c r="O248" s="116" t="s">
        <v>280</v>
      </c>
    </row>
    <row r="249" spans="14:15" x14ac:dyDescent="0.2">
      <c r="N249" s="116" t="s">
        <v>281</v>
      </c>
      <c r="O249" s="116" t="s">
        <v>281</v>
      </c>
    </row>
    <row r="250" spans="14:15" x14ac:dyDescent="0.2">
      <c r="N250" s="116" t="s">
        <v>282</v>
      </c>
      <c r="O250" s="116" t="s">
        <v>282</v>
      </c>
    </row>
    <row r="251" spans="14:15" x14ac:dyDescent="0.2">
      <c r="N251" s="116" t="s">
        <v>283</v>
      </c>
      <c r="O251" s="116" t="s">
        <v>283</v>
      </c>
    </row>
    <row r="252" spans="14:15" x14ac:dyDescent="0.2">
      <c r="N252" s="116" t="s">
        <v>284</v>
      </c>
      <c r="O252" s="116" t="s">
        <v>284</v>
      </c>
    </row>
    <row r="253" spans="14:15" x14ac:dyDescent="0.2">
      <c r="N253" s="116" t="s">
        <v>285</v>
      </c>
      <c r="O253" s="116" t="s">
        <v>285</v>
      </c>
    </row>
    <row r="254" spans="14:15" x14ac:dyDescent="0.2">
      <c r="N254" s="116" t="s">
        <v>286</v>
      </c>
      <c r="O254" s="116" t="s">
        <v>286</v>
      </c>
    </row>
    <row r="255" spans="14:15" x14ac:dyDescent="0.2">
      <c r="N255" s="116" t="s">
        <v>287</v>
      </c>
      <c r="O255" s="116" t="s">
        <v>287</v>
      </c>
    </row>
    <row r="256" spans="14:15" x14ac:dyDescent="0.2">
      <c r="N256" s="116" t="s">
        <v>288</v>
      </c>
      <c r="O256" s="116" t="s">
        <v>288</v>
      </c>
    </row>
    <row r="257" spans="14:15" x14ac:dyDescent="0.2">
      <c r="N257" s="116" t="s">
        <v>289</v>
      </c>
      <c r="O257" s="116" t="s">
        <v>289</v>
      </c>
    </row>
    <row r="258" spans="14:15" x14ac:dyDescent="0.2">
      <c r="N258" s="116" t="s">
        <v>290</v>
      </c>
      <c r="O258" s="116" t="s">
        <v>290</v>
      </c>
    </row>
    <row r="259" spans="14:15" x14ac:dyDescent="0.2">
      <c r="N259" s="116" t="s">
        <v>291</v>
      </c>
      <c r="O259" s="116" t="s">
        <v>291</v>
      </c>
    </row>
    <row r="260" spans="14:15" x14ac:dyDescent="0.2">
      <c r="N260" s="116" t="s">
        <v>292</v>
      </c>
      <c r="O260" s="116" t="s">
        <v>292</v>
      </c>
    </row>
    <row r="261" spans="14:15" x14ac:dyDescent="0.2">
      <c r="N261" s="116" t="s">
        <v>293</v>
      </c>
      <c r="O261" s="116" t="s">
        <v>293</v>
      </c>
    </row>
    <row r="262" spans="14:15" x14ac:dyDescent="0.2">
      <c r="N262" s="116" t="s">
        <v>294</v>
      </c>
      <c r="O262" s="116" t="s">
        <v>294</v>
      </c>
    </row>
    <row r="263" spans="14:15" x14ac:dyDescent="0.2">
      <c r="N263" s="116" t="s">
        <v>295</v>
      </c>
      <c r="O263" s="116" t="s">
        <v>295</v>
      </c>
    </row>
    <row r="264" spans="14:15" x14ac:dyDescent="0.2">
      <c r="N264" s="116" t="s">
        <v>296</v>
      </c>
      <c r="O264" s="116" t="s">
        <v>296</v>
      </c>
    </row>
    <row r="265" spans="14:15" x14ac:dyDescent="0.2">
      <c r="N265" s="116" t="s">
        <v>297</v>
      </c>
      <c r="O265" s="116" t="s">
        <v>297</v>
      </c>
    </row>
    <row r="266" spans="14:15" x14ac:dyDescent="0.2">
      <c r="N266" s="116" t="s">
        <v>298</v>
      </c>
      <c r="O266" s="116" t="s">
        <v>298</v>
      </c>
    </row>
    <row r="267" spans="14:15" x14ac:dyDescent="0.2">
      <c r="N267" s="116" t="s">
        <v>299</v>
      </c>
      <c r="O267" s="116" t="s">
        <v>299</v>
      </c>
    </row>
    <row r="268" spans="14:15" x14ac:dyDescent="0.2">
      <c r="N268" s="116" t="s">
        <v>300</v>
      </c>
      <c r="O268" s="116" t="s">
        <v>300</v>
      </c>
    </row>
    <row r="269" spans="14:15" x14ac:dyDescent="0.2">
      <c r="N269" s="116" t="s">
        <v>301</v>
      </c>
      <c r="O269" s="116" t="s">
        <v>301</v>
      </c>
    </row>
    <row r="270" spans="14:15" x14ac:dyDescent="0.2">
      <c r="N270" s="116" t="s">
        <v>302</v>
      </c>
      <c r="O270" s="116" t="s">
        <v>302</v>
      </c>
    </row>
    <row r="271" spans="14:15" x14ac:dyDescent="0.2">
      <c r="N271" s="116" t="s">
        <v>303</v>
      </c>
      <c r="O271" s="116" t="s">
        <v>303</v>
      </c>
    </row>
    <row r="272" spans="14:15" x14ac:dyDescent="0.2">
      <c r="N272" s="116" t="s">
        <v>304</v>
      </c>
      <c r="O272" s="116" t="s">
        <v>304</v>
      </c>
    </row>
    <row r="273" spans="14:15" x14ac:dyDescent="0.2">
      <c r="N273" s="116" t="s">
        <v>305</v>
      </c>
      <c r="O273" s="116" t="s">
        <v>305</v>
      </c>
    </row>
    <row r="274" spans="14:15" x14ac:dyDescent="0.2">
      <c r="N274" s="116" t="s">
        <v>306</v>
      </c>
      <c r="O274" s="116" t="s">
        <v>306</v>
      </c>
    </row>
    <row r="275" spans="14:15" x14ac:dyDescent="0.2">
      <c r="N275" s="116" t="s">
        <v>307</v>
      </c>
      <c r="O275" s="116" t="s">
        <v>307</v>
      </c>
    </row>
    <row r="276" spans="14:15" x14ac:dyDescent="0.2">
      <c r="N276" s="116" t="s">
        <v>308</v>
      </c>
      <c r="O276" s="116" t="s">
        <v>308</v>
      </c>
    </row>
    <row r="277" spans="14:15" x14ac:dyDescent="0.2">
      <c r="N277" s="116" t="s">
        <v>309</v>
      </c>
      <c r="O277" s="116" t="s">
        <v>309</v>
      </c>
    </row>
    <row r="278" spans="14:15" x14ac:dyDescent="0.2">
      <c r="N278" s="116" t="s">
        <v>310</v>
      </c>
      <c r="O278" s="116" t="s">
        <v>310</v>
      </c>
    </row>
    <row r="279" spans="14:15" x14ac:dyDescent="0.2">
      <c r="N279" s="131"/>
    </row>
    <row r="280" spans="14:15" x14ac:dyDescent="0.2">
      <c r="N280" s="131"/>
    </row>
    <row r="281" spans="14:15" x14ac:dyDescent="0.2">
      <c r="N281" s="131"/>
    </row>
    <row r="282" spans="14:15" x14ac:dyDescent="0.2">
      <c r="N282" s="131"/>
    </row>
    <row r="283" spans="14:15" x14ac:dyDescent="0.2">
      <c r="N283" s="131"/>
    </row>
    <row r="284" spans="14:15" x14ac:dyDescent="0.2">
      <c r="N284" s="131"/>
    </row>
    <row r="285" spans="14:15" x14ac:dyDescent="0.2">
      <c r="N285" s="131"/>
    </row>
    <row r="286" spans="14:15" x14ac:dyDescent="0.2">
      <c r="N286" s="131"/>
    </row>
    <row r="287" spans="14:15" x14ac:dyDescent="0.2">
      <c r="N287" s="131"/>
    </row>
    <row r="288" spans="14:15" x14ac:dyDescent="0.2">
      <c r="N288" s="131"/>
    </row>
    <row r="289" spans="14:14" x14ac:dyDescent="0.2">
      <c r="N289" s="131"/>
    </row>
    <row r="290" spans="14:14" x14ac:dyDescent="0.2">
      <c r="N290" s="131"/>
    </row>
    <row r="291" spans="14:14" x14ac:dyDescent="0.2">
      <c r="N291" s="131"/>
    </row>
    <row r="292" spans="14:14" x14ac:dyDescent="0.2">
      <c r="N292" s="131"/>
    </row>
    <row r="293" spans="14:14" x14ac:dyDescent="0.2">
      <c r="N293" s="131"/>
    </row>
    <row r="294" spans="14:14" x14ac:dyDescent="0.2">
      <c r="N294" s="131"/>
    </row>
    <row r="295" spans="14:14" x14ac:dyDescent="0.2">
      <c r="N295" s="131"/>
    </row>
    <row r="296" spans="14:14" x14ac:dyDescent="0.2">
      <c r="N296" s="131"/>
    </row>
    <row r="297" spans="14:14" x14ac:dyDescent="0.2">
      <c r="N297" s="131"/>
    </row>
    <row r="298" spans="14:14" x14ac:dyDescent="0.2">
      <c r="N298" s="131"/>
    </row>
    <row r="299" spans="14:14" x14ac:dyDescent="0.2">
      <c r="N299" s="131"/>
    </row>
    <row r="300" spans="14:14" x14ac:dyDescent="0.2">
      <c r="N300" s="131"/>
    </row>
    <row r="301" spans="14:14" x14ac:dyDescent="0.2">
      <c r="N301" s="131"/>
    </row>
    <row r="302" spans="14:14" x14ac:dyDescent="0.2">
      <c r="N302" s="131"/>
    </row>
    <row r="303" spans="14:14" x14ac:dyDescent="0.2">
      <c r="N303" s="131"/>
    </row>
    <row r="304" spans="14:14" x14ac:dyDescent="0.2">
      <c r="N304" s="131"/>
    </row>
    <row r="305" spans="14:14" x14ac:dyDescent="0.2">
      <c r="N305" s="131"/>
    </row>
    <row r="306" spans="14:14" x14ac:dyDescent="0.2">
      <c r="N306" s="131"/>
    </row>
    <row r="307" spans="14:14" x14ac:dyDescent="0.2">
      <c r="N307" s="131"/>
    </row>
    <row r="308" spans="14:14" x14ac:dyDescent="0.2">
      <c r="N308" s="131"/>
    </row>
    <row r="309" spans="14:14" x14ac:dyDescent="0.2">
      <c r="N309" s="131"/>
    </row>
    <row r="310" spans="14:14" x14ac:dyDescent="0.2">
      <c r="N310" s="131"/>
    </row>
    <row r="311" spans="14:14" x14ac:dyDescent="0.2">
      <c r="N311" s="131"/>
    </row>
    <row r="312" spans="14:14" x14ac:dyDescent="0.2">
      <c r="N312" s="131"/>
    </row>
    <row r="313" spans="14:14" x14ac:dyDescent="0.2">
      <c r="N313" s="131"/>
    </row>
    <row r="314" spans="14:14" x14ac:dyDescent="0.2">
      <c r="N314" s="131"/>
    </row>
    <row r="315" spans="14:14" x14ac:dyDescent="0.2">
      <c r="N315" s="131"/>
    </row>
    <row r="316" spans="14:14" x14ac:dyDescent="0.2">
      <c r="N316" s="131"/>
    </row>
    <row r="317" spans="14:14" x14ac:dyDescent="0.2">
      <c r="N317" s="131"/>
    </row>
    <row r="318" spans="14:14" x14ac:dyDescent="0.2">
      <c r="N318" s="131"/>
    </row>
    <row r="319" spans="14:14" x14ac:dyDescent="0.2">
      <c r="N319" s="131"/>
    </row>
    <row r="320" spans="14:14" x14ac:dyDescent="0.2">
      <c r="N320" s="131"/>
    </row>
    <row r="321" spans="14:14" x14ac:dyDescent="0.2">
      <c r="N321" s="131"/>
    </row>
    <row r="322" spans="14:14" x14ac:dyDescent="0.2">
      <c r="N322" s="131"/>
    </row>
    <row r="323" spans="14:14" x14ac:dyDescent="0.2">
      <c r="N323" s="131"/>
    </row>
    <row r="324" spans="14:14" x14ac:dyDescent="0.2">
      <c r="N324" s="131"/>
    </row>
    <row r="325" spans="14:14" x14ac:dyDescent="0.2">
      <c r="N325" s="131"/>
    </row>
    <row r="326" spans="14:14" x14ac:dyDescent="0.2">
      <c r="N326" s="131"/>
    </row>
    <row r="327" spans="14:14" x14ac:dyDescent="0.2">
      <c r="N327" s="131"/>
    </row>
    <row r="328" spans="14:14" x14ac:dyDescent="0.2">
      <c r="N328" s="131"/>
    </row>
    <row r="329" spans="14:14" x14ac:dyDescent="0.2">
      <c r="N329" s="131"/>
    </row>
    <row r="330" spans="14:14" x14ac:dyDescent="0.2">
      <c r="N330" s="131"/>
    </row>
    <row r="331" spans="14:14" x14ac:dyDescent="0.2">
      <c r="N331" s="131"/>
    </row>
    <row r="332" spans="14:14" x14ac:dyDescent="0.2">
      <c r="N332" s="131"/>
    </row>
    <row r="333" spans="14:14" x14ac:dyDescent="0.2">
      <c r="N333" s="131"/>
    </row>
    <row r="334" spans="14:14" x14ac:dyDescent="0.2">
      <c r="N334" s="131"/>
    </row>
    <row r="335" spans="14:14" x14ac:dyDescent="0.2">
      <c r="N335" s="131"/>
    </row>
    <row r="336" spans="14:14" x14ac:dyDescent="0.2">
      <c r="N336" s="131"/>
    </row>
    <row r="337" spans="14:14" x14ac:dyDescent="0.2">
      <c r="N337" s="131"/>
    </row>
    <row r="338" spans="14:14" x14ac:dyDescent="0.2">
      <c r="N338" s="131"/>
    </row>
    <row r="339" spans="14:14" x14ac:dyDescent="0.2">
      <c r="N339" s="131"/>
    </row>
    <row r="340" spans="14:14" x14ac:dyDescent="0.2">
      <c r="N340" s="131"/>
    </row>
    <row r="341" spans="14:14" x14ac:dyDescent="0.2">
      <c r="N341" s="131"/>
    </row>
    <row r="342" spans="14:14" x14ac:dyDescent="0.2">
      <c r="N342" s="131"/>
    </row>
    <row r="343" spans="14:14" x14ac:dyDescent="0.2">
      <c r="N343" s="131"/>
    </row>
    <row r="344" spans="14:14" x14ac:dyDescent="0.2">
      <c r="N344" s="131"/>
    </row>
    <row r="345" spans="14:14" x14ac:dyDescent="0.2">
      <c r="N345" s="131"/>
    </row>
    <row r="346" spans="14:14" x14ac:dyDescent="0.2">
      <c r="N346" s="131"/>
    </row>
    <row r="347" spans="14:14" x14ac:dyDescent="0.2">
      <c r="N347" s="131"/>
    </row>
    <row r="348" spans="14:14" x14ac:dyDescent="0.2">
      <c r="N348" s="131"/>
    </row>
    <row r="349" spans="14:14" x14ac:dyDescent="0.2">
      <c r="N349" s="131"/>
    </row>
    <row r="350" spans="14:14" x14ac:dyDescent="0.2">
      <c r="N350" s="131"/>
    </row>
    <row r="351" spans="14:14" x14ac:dyDescent="0.2">
      <c r="N351" s="131"/>
    </row>
    <row r="352" spans="14:14" x14ac:dyDescent="0.2">
      <c r="N352" s="131"/>
    </row>
    <row r="353" spans="14:14" x14ac:dyDescent="0.2">
      <c r="N353" s="131"/>
    </row>
    <row r="354" spans="14:14" x14ac:dyDescent="0.2">
      <c r="N354" s="131"/>
    </row>
    <row r="355" spans="14:14" x14ac:dyDescent="0.2">
      <c r="N355" s="131"/>
    </row>
    <row r="356" spans="14:14" x14ac:dyDescent="0.2">
      <c r="N356" s="131"/>
    </row>
    <row r="357" spans="14:14" x14ac:dyDescent="0.2">
      <c r="N357" s="131"/>
    </row>
    <row r="358" spans="14:14" x14ac:dyDescent="0.2">
      <c r="N358" s="131"/>
    </row>
    <row r="359" spans="14:14" x14ac:dyDescent="0.2">
      <c r="N359" s="131"/>
    </row>
    <row r="360" spans="14:14" x14ac:dyDescent="0.2">
      <c r="N360" s="131"/>
    </row>
    <row r="361" spans="14:14" x14ac:dyDescent="0.2">
      <c r="N361" s="131"/>
    </row>
    <row r="362" spans="14:14" x14ac:dyDescent="0.2">
      <c r="N362" s="131"/>
    </row>
    <row r="363" spans="14:14" x14ac:dyDescent="0.2">
      <c r="N363" s="131"/>
    </row>
    <row r="364" spans="14:14" x14ac:dyDescent="0.2">
      <c r="N364" s="131"/>
    </row>
    <row r="365" spans="14:14" x14ac:dyDescent="0.2">
      <c r="N365" s="131"/>
    </row>
    <row r="366" spans="14:14" x14ac:dyDescent="0.2">
      <c r="N366" s="131"/>
    </row>
    <row r="367" spans="14:14" x14ac:dyDescent="0.2">
      <c r="N367" s="131"/>
    </row>
    <row r="368" spans="14:14" x14ac:dyDescent="0.2">
      <c r="N368" s="131"/>
    </row>
    <row r="369" spans="14:14" x14ac:dyDescent="0.2">
      <c r="N369" s="131"/>
    </row>
    <row r="370" spans="14:14" x14ac:dyDescent="0.2">
      <c r="N370" s="131"/>
    </row>
    <row r="371" spans="14:14" x14ac:dyDescent="0.2">
      <c r="N371" s="131"/>
    </row>
    <row r="372" spans="14:14" x14ac:dyDescent="0.2">
      <c r="N372" s="131"/>
    </row>
    <row r="373" spans="14:14" x14ac:dyDescent="0.2">
      <c r="N373" s="131"/>
    </row>
    <row r="374" spans="14:14" x14ac:dyDescent="0.2">
      <c r="N374" s="131"/>
    </row>
    <row r="375" spans="14:14" x14ac:dyDescent="0.2">
      <c r="N375" s="131"/>
    </row>
    <row r="376" spans="14:14" x14ac:dyDescent="0.2">
      <c r="N376" s="131"/>
    </row>
    <row r="377" spans="14:14" x14ac:dyDescent="0.2">
      <c r="N377" s="131"/>
    </row>
    <row r="378" spans="14:14" x14ac:dyDescent="0.2">
      <c r="N378" s="131"/>
    </row>
    <row r="379" spans="14:14" x14ac:dyDescent="0.2">
      <c r="N379" s="131"/>
    </row>
    <row r="380" spans="14:14" x14ac:dyDescent="0.2">
      <c r="N380" s="131"/>
    </row>
    <row r="381" spans="14:14" x14ac:dyDescent="0.2">
      <c r="N381" s="131"/>
    </row>
    <row r="382" spans="14:14" x14ac:dyDescent="0.2">
      <c r="N382" s="131"/>
    </row>
    <row r="383" spans="14:14" x14ac:dyDescent="0.2">
      <c r="N383" s="131"/>
    </row>
    <row r="384" spans="14:14" x14ac:dyDescent="0.2">
      <c r="N384" s="131"/>
    </row>
    <row r="385" spans="14:14" x14ac:dyDescent="0.2">
      <c r="N385" s="131"/>
    </row>
    <row r="386" spans="14:14" x14ac:dyDescent="0.2">
      <c r="N386" s="131"/>
    </row>
    <row r="387" spans="14:14" x14ac:dyDescent="0.2">
      <c r="N387" s="131"/>
    </row>
    <row r="388" spans="14:14" x14ac:dyDescent="0.2">
      <c r="N388" s="131"/>
    </row>
    <row r="389" spans="14:14" x14ac:dyDescent="0.2">
      <c r="N389" s="131"/>
    </row>
    <row r="390" spans="14:14" x14ac:dyDescent="0.2">
      <c r="N390" s="131"/>
    </row>
    <row r="391" spans="14:14" x14ac:dyDescent="0.2">
      <c r="N391" s="131"/>
    </row>
    <row r="392" spans="14:14" x14ac:dyDescent="0.2">
      <c r="N392" s="131"/>
    </row>
    <row r="393" spans="14:14" x14ac:dyDescent="0.2">
      <c r="N393" s="131"/>
    </row>
    <row r="394" spans="14:14" x14ac:dyDescent="0.2">
      <c r="N394" s="131"/>
    </row>
    <row r="395" spans="14:14" x14ac:dyDescent="0.2">
      <c r="N395" s="131"/>
    </row>
    <row r="396" spans="14:14" x14ac:dyDescent="0.2">
      <c r="N396" s="131"/>
    </row>
    <row r="397" spans="14:14" x14ac:dyDescent="0.2">
      <c r="N397" s="131"/>
    </row>
    <row r="398" spans="14:14" x14ac:dyDescent="0.2">
      <c r="N398" s="131"/>
    </row>
    <row r="399" spans="14:14" x14ac:dyDescent="0.2">
      <c r="N399" s="131"/>
    </row>
    <row r="400" spans="14:14" x14ac:dyDescent="0.2">
      <c r="N400" s="131"/>
    </row>
    <row r="401" spans="14:14" x14ac:dyDescent="0.2">
      <c r="N401" s="131"/>
    </row>
    <row r="402" spans="14:14" x14ac:dyDescent="0.2">
      <c r="N402" s="131"/>
    </row>
    <row r="403" spans="14:14" x14ac:dyDescent="0.2">
      <c r="N403" s="131"/>
    </row>
    <row r="404" spans="14:14" x14ac:dyDescent="0.2">
      <c r="N404" s="131"/>
    </row>
    <row r="405" spans="14:14" x14ac:dyDescent="0.2">
      <c r="N405" s="131"/>
    </row>
    <row r="406" spans="14:14" x14ac:dyDescent="0.2">
      <c r="N406" s="131"/>
    </row>
    <row r="407" spans="14:14" x14ac:dyDescent="0.2">
      <c r="N407" s="131"/>
    </row>
    <row r="408" spans="14:14" x14ac:dyDescent="0.2">
      <c r="N408" s="131"/>
    </row>
    <row r="409" spans="14:14" x14ac:dyDescent="0.2">
      <c r="N409" s="131"/>
    </row>
    <row r="410" spans="14:14" x14ac:dyDescent="0.2">
      <c r="N410" s="131"/>
    </row>
    <row r="411" spans="14:14" x14ac:dyDescent="0.2">
      <c r="N411" s="131"/>
    </row>
    <row r="412" spans="14:14" x14ac:dyDescent="0.2">
      <c r="N412" s="131"/>
    </row>
    <row r="413" spans="14:14" x14ac:dyDescent="0.2">
      <c r="N413" s="131"/>
    </row>
    <row r="414" spans="14:14" x14ac:dyDescent="0.2">
      <c r="N414" s="131"/>
    </row>
    <row r="415" spans="14:14" x14ac:dyDescent="0.2">
      <c r="N415" s="131"/>
    </row>
    <row r="416" spans="14:14" x14ac:dyDescent="0.2">
      <c r="N416" s="131"/>
    </row>
    <row r="417" spans="14:14" x14ac:dyDescent="0.2">
      <c r="N417" s="131"/>
    </row>
    <row r="418" spans="14:14" x14ac:dyDescent="0.2">
      <c r="N418" s="131"/>
    </row>
    <row r="419" spans="14:14" x14ac:dyDescent="0.2">
      <c r="N419" s="131"/>
    </row>
    <row r="420" spans="14:14" x14ac:dyDescent="0.2">
      <c r="N420" s="131"/>
    </row>
    <row r="421" spans="14:14" x14ac:dyDescent="0.2">
      <c r="N421" s="131"/>
    </row>
    <row r="422" spans="14:14" x14ac:dyDescent="0.2">
      <c r="N422" s="131"/>
    </row>
    <row r="423" spans="14:14" x14ac:dyDescent="0.2">
      <c r="N423" s="131"/>
    </row>
    <row r="424" spans="14:14" x14ac:dyDescent="0.2">
      <c r="N424" s="131"/>
    </row>
    <row r="425" spans="14:14" x14ac:dyDescent="0.2">
      <c r="N425" s="131"/>
    </row>
    <row r="426" spans="14:14" x14ac:dyDescent="0.2">
      <c r="N426" s="131"/>
    </row>
    <row r="427" spans="14:14" x14ac:dyDescent="0.2">
      <c r="N427" s="131"/>
    </row>
    <row r="428" spans="14:14" x14ac:dyDescent="0.2">
      <c r="N428" s="131"/>
    </row>
    <row r="429" spans="14:14" x14ac:dyDescent="0.2">
      <c r="N429" s="131"/>
    </row>
    <row r="430" spans="14:14" x14ac:dyDescent="0.2">
      <c r="N430" s="131"/>
    </row>
    <row r="431" spans="14:14" x14ac:dyDescent="0.2">
      <c r="N431" s="131"/>
    </row>
    <row r="432" spans="14:14" x14ac:dyDescent="0.2">
      <c r="N432" s="131"/>
    </row>
    <row r="433" spans="14:14" x14ac:dyDescent="0.2">
      <c r="N433" s="131"/>
    </row>
    <row r="434" spans="14:14" x14ac:dyDescent="0.2">
      <c r="N434" s="131"/>
    </row>
    <row r="435" spans="14:14" x14ac:dyDescent="0.2">
      <c r="N435" s="131"/>
    </row>
    <row r="436" spans="14:14" x14ac:dyDescent="0.2">
      <c r="N436" s="131"/>
    </row>
    <row r="437" spans="14:14" x14ac:dyDescent="0.2">
      <c r="N437" s="131"/>
    </row>
    <row r="438" spans="14:14" x14ac:dyDescent="0.2">
      <c r="N438" s="131"/>
    </row>
    <row r="439" spans="14:14" x14ac:dyDescent="0.2">
      <c r="N439" s="131"/>
    </row>
    <row r="440" spans="14:14" x14ac:dyDescent="0.2">
      <c r="N440" s="131"/>
    </row>
    <row r="441" spans="14:14" x14ac:dyDescent="0.2">
      <c r="N441" s="131"/>
    </row>
    <row r="442" spans="14:14" x14ac:dyDescent="0.2">
      <c r="N442" s="131"/>
    </row>
    <row r="443" spans="14:14" x14ac:dyDescent="0.2">
      <c r="N443" s="131"/>
    </row>
    <row r="444" spans="14:14" x14ac:dyDescent="0.2">
      <c r="N444" s="131"/>
    </row>
    <row r="445" spans="14:14" x14ac:dyDescent="0.2">
      <c r="N445" s="131"/>
    </row>
    <row r="446" spans="14:14" x14ac:dyDescent="0.2">
      <c r="N446" s="131"/>
    </row>
    <row r="447" spans="14:14" x14ac:dyDescent="0.2">
      <c r="N447" s="131"/>
    </row>
    <row r="448" spans="14:14" x14ac:dyDescent="0.2">
      <c r="N448" s="131"/>
    </row>
    <row r="449" spans="14:14" x14ac:dyDescent="0.2">
      <c r="N449" s="131"/>
    </row>
    <row r="450" spans="14:14" x14ac:dyDescent="0.2">
      <c r="N450" s="131"/>
    </row>
    <row r="451" spans="14:14" x14ac:dyDescent="0.2">
      <c r="N451" s="131"/>
    </row>
    <row r="452" spans="14:14" x14ac:dyDescent="0.2">
      <c r="N452" s="131"/>
    </row>
    <row r="453" spans="14:14" x14ac:dyDescent="0.2">
      <c r="N453" s="131"/>
    </row>
    <row r="454" spans="14:14" x14ac:dyDescent="0.2">
      <c r="N454" s="131"/>
    </row>
    <row r="455" spans="14:14" x14ac:dyDescent="0.2">
      <c r="N455" s="131"/>
    </row>
    <row r="456" spans="14:14" x14ac:dyDescent="0.2">
      <c r="N456" s="131"/>
    </row>
    <row r="457" spans="14:14" x14ac:dyDescent="0.2">
      <c r="N457" s="131"/>
    </row>
    <row r="458" spans="14:14" x14ac:dyDescent="0.2">
      <c r="N458" s="131"/>
    </row>
    <row r="459" spans="14:14" x14ac:dyDescent="0.2">
      <c r="N459" s="131"/>
    </row>
    <row r="460" spans="14:14" x14ac:dyDescent="0.2">
      <c r="N460" s="131"/>
    </row>
    <row r="461" spans="14:14" x14ac:dyDescent="0.2">
      <c r="N461" s="131"/>
    </row>
    <row r="462" spans="14:14" x14ac:dyDescent="0.2">
      <c r="N462" s="131"/>
    </row>
    <row r="463" spans="14:14" x14ac:dyDescent="0.2">
      <c r="N463" s="131"/>
    </row>
    <row r="464" spans="14:14" x14ac:dyDescent="0.2">
      <c r="N464" s="131"/>
    </row>
    <row r="465" spans="14:14" x14ac:dyDescent="0.2">
      <c r="N465" s="131"/>
    </row>
    <row r="466" spans="14:14" x14ac:dyDescent="0.2">
      <c r="N466" s="131"/>
    </row>
    <row r="467" spans="14:14" x14ac:dyDescent="0.2">
      <c r="N467" s="131"/>
    </row>
    <row r="468" spans="14:14" x14ac:dyDescent="0.2">
      <c r="N468" s="131"/>
    </row>
    <row r="469" spans="14:14" x14ac:dyDescent="0.2">
      <c r="N469" s="131"/>
    </row>
    <row r="470" spans="14:14" x14ac:dyDescent="0.2">
      <c r="N470" s="131"/>
    </row>
    <row r="471" spans="14:14" x14ac:dyDescent="0.2">
      <c r="N471" s="131"/>
    </row>
    <row r="472" spans="14:14" x14ac:dyDescent="0.2">
      <c r="N472" s="131"/>
    </row>
    <row r="473" spans="14:14" x14ac:dyDescent="0.2">
      <c r="N473" s="131"/>
    </row>
    <row r="474" spans="14:14" x14ac:dyDescent="0.2">
      <c r="N474" s="131"/>
    </row>
    <row r="475" spans="14:14" x14ac:dyDescent="0.2">
      <c r="N475" s="131"/>
    </row>
    <row r="476" spans="14:14" x14ac:dyDescent="0.2">
      <c r="N476" s="131"/>
    </row>
    <row r="477" spans="14:14" x14ac:dyDescent="0.2">
      <c r="N477" s="131"/>
    </row>
    <row r="478" spans="14:14" x14ac:dyDescent="0.2">
      <c r="N478" s="131"/>
    </row>
    <row r="479" spans="14:14" x14ac:dyDescent="0.2">
      <c r="N479" s="131"/>
    </row>
    <row r="480" spans="14:14" x14ac:dyDescent="0.2">
      <c r="N480" s="131"/>
    </row>
    <row r="481" spans="14:14" x14ac:dyDescent="0.2">
      <c r="N481" s="131"/>
    </row>
    <row r="482" spans="14:14" x14ac:dyDescent="0.2">
      <c r="N482" s="131"/>
    </row>
    <row r="483" spans="14:14" x14ac:dyDescent="0.2">
      <c r="N483" s="131"/>
    </row>
    <row r="484" spans="14:14" x14ac:dyDescent="0.2">
      <c r="N484" s="131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Bauschsatzformular_Forst_o_422</vt:lpstr>
      <vt:lpstr>Bauschsatzformular_Forst</vt:lpstr>
      <vt:lpstr>Landschaftsdienst</vt:lpstr>
      <vt:lpstr>Tabelle1</vt:lpstr>
      <vt:lpstr>Tabelle</vt:lpstr>
      <vt:lpstr>Bauschsatzformular_Forst!Druckbereich</vt:lpstr>
      <vt:lpstr>Bauschsatzformular_Forst_o_422!Druckbereich</vt:lpstr>
      <vt:lpstr>Landschaftsdienst!Druckbereich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OBERNDORFER Christian</dc:creator>
  <cp:lastModifiedBy>PIETERSTEINER Klaus</cp:lastModifiedBy>
  <cp:lastPrinted>2025-07-10T09:34:11Z</cp:lastPrinted>
  <dcterms:created xsi:type="dcterms:W3CDTF">2008-03-11T07:03:53Z</dcterms:created>
  <dcterms:modified xsi:type="dcterms:W3CDTF">2025-07-10T09:46:09Z</dcterms:modified>
</cp:coreProperties>
</file>